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mmunity Gardens\"/>
    </mc:Choice>
  </mc:AlternateContent>
  <xr:revisionPtr revIDLastSave="0" documentId="13_ncr:1_{4EE186BC-1545-4118-B94A-1E2EF44CDA50}" xr6:coauthVersionLast="47" xr6:coauthVersionMax="47" xr10:uidLastSave="{00000000-0000-0000-0000-000000000000}"/>
  <bookViews>
    <workbookView xWindow="3120" yWindow="3120" windowWidth="21600" windowHeight="11295" firstSheet="4" activeTab="4" xr2:uid="{00000000-000D-0000-FFFF-FFFF00000000}"/>
  </bookViews>
  <sheets>
    <sheet name="Kingswood Available (2)" sheetId="18" r:id="rId1"/>
    <sheet name="Kingswood Available" sheetId="10" r:id="rId2"/>
    <sheet name="Carter Available" sheetId="12" r:id="rId3"/>
    <sheet name="Kingswood Layout" sheetId="8" r:id="rId4"/>
    <sheet name="Carter Layout" sheetId="11" r:id="rId5"/>
    <sheet name="2023 Assignments" sheetId="17" r:id="rId6"/>
    <sheet name="2024 Assignments " sheetId="19" r:id="rId7"/>
    <sheet name="2022 Assignments" sheetId="16" r:id="rId8"/>
    <sheet name="2021 Assignments" sheetId="15" r:id="rId9"/>
    <sheet name="2020 Assignments" sheetId="14" r:id="rId10"/>
    <sheet name="2019 Assignments" sheetId="13" r:id="rId11"/>
    <sheet name="2018 Assignments" sheetId="9" r:id="rId12"/>
    <sheet name="2016 Assignments" sheetId="6" r:id="rId13"/>
    <sheet name="2015 Assignments" sheetId="5" r:id="rId14"/>
    <sheet name="2014 Assignments" sheetId="4" r:id="rId15"/>
    <sheet name="2013 Assignments" sheetId="3" r:id="rId16"/>
    <sheet name="2012 Assignments" sheetId="2" r:id="rId17"/>
    <sheet name="OLDGarden Layout (2)" sheetId="7" r:id="rId18"/>
    <sheet name="OLDGarden Layout" sheetId="1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7" l="1"/>
  <c r="I34" i="17"/>
  <c r="P38" i="17"/>
  <c r="P36" i="17"/>
  <c r="N23" i="17"/>
  <c r="J45" i="16"/>
  <c r="J49" i="16"/>
  <c r="J48" i="16"/>
  <c r="J47" i="16"/>
  <c r="K33" i="16"/>
  <c r="K20" i="16"/>
  <c r="I35" i="16"/>
  <c r="I33" i="16"/>
  <c r="I22" i="16"/>
  <c r="I20" i="16"/>
  <c r="J46" i="15" l="1"/>
  <c r="J45" i="15"/>
  <c r="J44" i="15"/>
  <c r="H32" i="15"/>
  <c r="H31" i="15"/>
  <c r="J47" i="15" l="1"/>
  <c r="J38" i="15"/>
  <c r="J37" i="15"/>
  <c r="K30" i="15"/>
  <c r="K25" i="15"/>
  <c r="K26" i="15" s="1"/>
  <c r="K15" i="15"/>
  <c r="K31" i="15" s="1"/>
  <c r="K32" i="15" s="1"/>
  <c r="H22" i="15"/>
  <c r="I47" i="15" l="1"/>
  <c r="I43" i="15"/>
  <c r="I42" i="15"/>
  <c r="K16" i="15"/>
  <c r="I45" i="15"/>
  <c r="I46" i="15"/>
  <c r="I44" i="15"/>
</calcChain>
</file>

<file path=xl/sharedStrings.xml><?xml version="1.0" encoding="utf-8"?>
<sst xmlns="http://schemas.openxmlformats.org/spreadsheetml/2006/main" count="1130" uniqueCount="391">
  <si>
    <t>Deerfield Township Section</t>
  </si>
  <si>
    <t>Highway</t>
  </si>
  <si>
    <t>Park</t>
  </si>
  <si>
    <t>Parking Lot</t>
  </si>
  <si>
    <t>Jeanne Roper</t>
  </si>
  <si>
    <t>Shannon Russell</t>
  </si>
  <si>
    <t>Gerald/Kathleen Britton</t>
  </si>
  <si>
    <t>Jennifer Britton</t>
  </si>
  <si>
    <t>Daniel Dahling</t>
  </si>
  <si>
    <t>Melanie Staudt</t>
  </si>
  <si>
    <t>Carolyn Keller</t>
  </si>
  <si>
    <t>Donna Ciclet</t>
  </si>
  <si>
    <t>Mary Bradley</t>
  </si>
  <si>
    <t>Jackie Cebulskie</t>
  </si>
  <si>
    <t>Steven Franks</t>
  </si>
  <si>
    <t>Graham Cebulskie</t>
  </si>
  <si>
    <t>Jennifer Hopkins</t>
  </si>
  <si>
    <t>Jill Bowman</t>
  </si>
  <si>
    <t>2012 Deerfield Township Plot Assignments</t>
  </si>
  <si>
    <t>Treeline</t>
  </si>
  <si>
    <t>Richard Walker / Teri Coy</t>
  </si>
  <si>
    <t>2013 Deerfield Township Plot Assignments</t>
  </si>
  <si>
    <t>M. Hoffman</t>
  </si>
  <si>
    <t>J. Roper</t>
  </si>
  <si>
    <t>S. Russell</t>
  </si>
  <si>
    <t>C. Keller</t>
  </si>
  <si>
    <t>D. Ciclet</t>
  </si>
  <si>
    <t>D.Dahling</t>
  </si>
  <si>
    <t>D. Dahling</t>
  </si>
  <si>
    <t>M. Bradley</t>
  </si>
  <si>
    <t>L. Barnes</t>
  </si>
  <si>
    <t>D. Davis</t>
  </si>
  <si>
    <t>S. Franks</t>
  </si>
  <si>
    <t>A</t>
  </si>
  <si>
    <t>B</t>
  </si>
  <si>
    <t>C</t>
  </si>
  <si>
    <t>D</t>
  </si>
  <si>
    <t>E</t>
  </si>
  <si>
    <t>F</t>
  </si>
  <si>
    <t>G</t>
  </si>
  <si>
    <t>H</t>
  </si>
  <si>
    <t>New plot assignment</t>
  </si>
  <si>
    <t>Returning plot assignment</t>
  </si>
  <si>
    <t>L. Koenig</t>
  </si>
  <si>
    <t>2014 Deerfield Township Plot Assignments</t>
  </si>
  <si>
    <t>M. Wayne</t>
  </si>
  <si>
    <t>B. Malave</t>
  </si>
  <si>
    <t>Ellen Biscotti</t>
  </si>
  <si>
    <t>Gail St.Pierre</t>
  </si>
  <si>
    <t>Sarah Smith</t>
  </si>
  <si>
    <t>Shirley Schlueter</t>
  </si>
  <si>
    <t>Paula Bortolotto</t>
  </si>
  <si>
    <t>Micki Hoffman</t>
  </si>
  <si>
    <t>Donna Griffor</t>
  </si>
  <si>
    <t>Donna Perine</t>
  </si>
  <si>
    <t>Julie Houston</t>
  </si>
  <si>
    <t>Lisa Hom</t>
  </si>
  <si>
    <t>Bill Proud</t>
  </si>
  <si>
    <t>Melissa Mackey</t>
  </si>
  <si>
    <t>2016 Deerfield Township Plot Assignments</t>
  </si>
  <si>
    <t>2015 Deerfield Township Plot Assignments</t>
  </si>
  <si>
    <t>Gail St. Pierre</t>
  </si>
  <si>
    <t>Pending Payment/Registration</t>
  </si>
  <si>
    <t>Dan Dahling</t>
  </si>
  <si>
    <t>Voula Hodges</t>
  </si>
  <si>
    <t>Therese Jaspers</t>
  </si>
  <si>
    <t>Returning gardener with new plot #</t>
  </si>
  <si>
    <t>New gardener</t>
  </si>
  <si>
    <t>Bill Schlueter</t>
  </si>
  <si>
    <t>Dona Perine</t>
  </si>
  <si>
    <t>Brenda Molnar</t>
  </si>
  <si>
    <t>Deerfield Township Community Garden</t>
  </si>
  <si>
    <t>Teresa Steins</t>
  </si>
  <si>
    <t>Sangeeta Sachar</t>
  </si>
  <si>
    <t>M. Dalton</t>
  </si>
  <si>
    <t>* Plots numbered in red have already been reserved for the 2016 season (updated 6/4/2016)</t>
  </si>
  <si>
    <t>2018 Kingswood Plot Assignments</t>
  </si>
  <si>
    <t>2018 Carter Park Plot Assignments</t>
  </si>
  <si>
    <t>WATER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</si>
  <si>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</si>
  <si>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</si>
  <si>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</si>
  <si>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</si>
  <si>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</si>
  <si>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</si>
  <si>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</si>
  <si>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</si>
  <si>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</si>
  <si>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</si>
  <si>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</si>
  <si>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</si>
  <si>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</si>
  <si>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</si>
  <si>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</si>
  <si>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</si>
  <si>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Entrance</t>
  </si>
  <si>
    <t>Bobbie Ebbers</t>
  </si>
  <si>
    <t>Jessica Vick</t>
  </si>
  <si>
    <t>Barn</t>
  </si>
  <si>
    <t>Parking</t>
  </si>
  <si>
    <t>Karen Kuklinski</t>
  </si>
  <si>
    <t>Joy Hicks</t>
  </si>
  <si>
    <t>Senthilkumar</t>
  </si>
  <si>
    <t>Emily Sun</t>
  </si>
  <si>
    <t>Amy Crouch</t>
  </si>
  <si>
    <t>Maureen Habig</t>
  </si>
  <si>
    <t>2019 Carter Park Plot Assignments</t>
  </si>
  <si>
    <t>2019 Kingswood Plot Assignments</t>
  </si>
  <si>
    <t>Marisa Thomas</t>
  </si>
  <si>
    <t>New Gardener</t>
  </si>
  <si>
    <t>Andrew Liaw</t>
  </si>
  <si>
    <t>Amy Franz</t>
  </si>
  <si>
    <t>Jeffrey Branhan</t>
  </si>
  <si>
    <t>Sylvie Durand</t>
  </si>
  <si>
    <t>Scott Youngquist</t>
  </si>
  <si>
    <t>Samantha Jenkins</t>
  </si>
  <si>
    <t>Kayra Fuster (GS 42575)</t>
  </si>
  <si>
    <t>Sarah Rademacher</t>
  </si>
  <si>
    <t>Mike Karb</t>
  </si>
  <si>
    <t>Helen Weaver</t>
  </si>
  <si>
    <t>Teresa Harris</t>
  </si>
  <si>
    <t>2020 Carter Park Plot Assignments</t>
  </si>
  <si>
    <t>2020 Kingswood Plot Assignments</t>
  </si>
  <si>
    <t>Shannon Bobbert</t>
  </si>
  <si>
    <t>Emily Kelly</t>
  </si>
  <si>
    <t>Amy Kern</t>
  </si>
  <si>
    <t>Rachael Rosen</t>
  </si>
  <si>
    <t>Bailing Li</t>
  </si>
  <si>
    <t>Natalie Moore</t>
  </si>
  <si>
    <t>James Slusher</t>
  </si>
  <si>
    <t>Jeffrey Kozakiewicz</t>
  </si>
  <si>
    <t>Bill Burlingham</t>
  </si>
  <si>
    <t>2021 Kingswood Plot Assignments</t>
  </si>
  <si>
    <t>2021 Carter Park Plot Assignments</t>
  </si>
  <si>
    <t>Michele Ketron</t>
  </si>
  <si>
    <t>Linda Grinalds</t>
  </si>
  <si>
    <t>Greg Pellegrini</t>
  </si>
  <si>
    <t>Carolyn Moore</t>
  </si>
  <si>
    <t>Michelle Tarot</t>
  </si>
  <si>
    <t>Martha Hamann</t>
  </si>
  <si>
    <t>Jay Koepfle</t>
  </si>
  <si>
    <t>Joyce Robinson</t>
  </si>
  <si>
    <t>Nicque Ashby</t>
  </si>
  <si>
    <t>Michele Ketron (Kingswood - C &amp; H)</t>
  </si>
  <si>
    <t>Shirley and Bill Schlueter (Kingswood N &amp; J)</t>
  </si>
  <si>
    <t>Extending 2021 Season</t>
  </si>
  <si>
    <t>Teresa</t>
  </si>
  <si>
    <t>Amy</t>
  </si>
  <si>
    <t>Mike</t>
  </si>
  <si>
    <t>Linda</t>
  </si>
  <si>
    <t>Greg</t>
  </si>
  <si>
    <t>Emily</t>
  </si>
  <si>
    <t>Carolyn</t>
  </si>
  <si>
    <t>Michelle</t>
  </si>
  <si>
    <t>Michele</t>
  </si>
  <si>
    <t>bobbie</t>
  </si>
  <si>
    <t>Brenda</t>
  </si>
  <si>
    <t>Micki</t>
  </si>
  <si>
    <t>Amy F</t>
  </si>
  <si>
    <t>Shirley/Bill</t>
  </si>
  <si>
    <t>14 Households</t>
  </si>
  <si>
    <t>Bobbie Ebbers (W, X, S)</t>
  </si>
  <si>
    <t>Sum of plots</t>
  </si>
  <si>
    <t>average # plots per household</t>
  </si>
  <si>
    <t>Jay</t>
  </si>
  <si>
    <t>Martha</t>
  </si>
  <si>
    <t>Dan</t>
  </si>
  <si>
    <t>Joyce</t>
  </si>
  <si>
    <t>Nicque</t>
  </si>
  <si>
    <t>5 Households</t>
  </si>
  <si>
    <t>Average # Plots per household</t>
  </si>
  <si>
    <t>Total Households</t>
  </si>
  <si>
    <t>Total Plots Reserved</t>
  </si>
  <si>
    <t>Avg # of Plots per Household</t>
  </si>
  <si>
    <t>Returning Gardener</t>
  </si>
  <si>
    <t>Returning Households</t>
  </si>
  <si>
    <t>New Households</t>
  </si>
  <si>
    <t>Y</t>
  </si>
  <si>
    <t>12/14 R</t>
  </si>
  <si>
    <t>2/14 NR</t>
  </si>
  <si>
    <t>4/5 R</t>
  </si>
  <si>
    <t>1/5 NR</t>
  </si>
  <si>
    <t>16/19 R</t>
  </si>
  <si>
    <t>3/19 NR</t>
  </si>
  <si>
    <t>Age Breakdown</t>
  </si>
  <si>
    <t>18 - 25 yrs old</t>
  </si>
  <si>
    <t>25 - 39 yrs old</t>
  </si>
  <si>
    <t>40 - 49 yrs old</t>
  </si>
  <si>
    <t>50 - 64 yrs old</t>
  </si>
  <si>
    <t>65 and up</t>
  </si>
  <si>
    <t>Survey questions for next year  - are they gardening with children, grandchildren, etc?</t>
  </si>
  <si>
    <t>Z</t>
  </si>
  <si>
    <t>AA</t>
  </si>
  <si>
    <t>BB</t>
  </si>
  <si>
    <t>CC</t>
  </si>
  <si>
    <t>2022 Kingswood Plot Assignments</t>
  </si>
  <si>
    <t>2022 Carter Park Plot Assignments</t>
  </si>
  <si>
    <t>Plots Y through CC added in 2022</t>
  </si>
  <si>
    <t>Susan Wheeler</t>
  </si>
  <si>
    <t>Kathy Crowe</t>
  </si>
  <si>
    <t>Jennifer Wheeler</t>
  </si>
  <si>
    <t>Victoria Moniz</t>
  </si>
  <si>
    <t>Miki Moskowitz</t>
  </si>
  <si>
    <t>Sara Sullentrop</t>
  </si>
  <si>
    <t>Lori Hallmaier</t>
  </si>
  <si>
    <t>Sue Helm (Burton)</t>
  </si>
  <si>
    <t>Kim Tudor</t>
  </si>
  <si>
    <t>Karla Thaxton</t>
  </si>
  <si>
    <t>Extending 2022 Season</t>
  </si>
  <si>
    <t>Susan Wheeler (Kingswood Y &amp;Z)</t>
  </si>
  <si>
    <t>R/NR</t>
  </si>
  <si>
    <t>Name</t>
  </si>
  <si>
    <t># of Plots</t>
  </si>
  <si>
    <t>Susan</t>
  </si>
  <si>
    <t>Jennifer</t>
  </si>
  <si>
    <t>Karla</t>
  </si>
  <si>
    <t>Lori</t>
  </si>
  <si>
    <t>Kathy</t>
  </si>
  <si>
    <t>Sara</t>
  </si>
  <si>
    <t>Bobbie</t>
  </si>
  <si>
    <t>Miki</t>
  </si>
  <si>
    <t>NR</t>
  </si>
  <si>
    <t>Bill/Shirley</t>
  </si>
  <si>
    <t>14/16 Res</t>
  </si>
  <si>
    <t>2/16 NR</t>
  </si>
  <si>
    <t>NAME</t>
  </si>
  <si>
    <t># OF PLOTS</t>
  </si>
  <si>
    <t>Kim</t>
  </si>
  <si>
    <t>Victoria</t>
  </si>
  <si>
    <t>Sue</t>
  </si>
  <si>
    <t>4 households</t>
  </si>
  <si>
    <t>1/4  Res</t>
  </si>
  <si>
    <t>3/4 NR</t>
  </si>
  <si>
    <t>Total # of plots</t>
  </si>
  <si>
    <t>Avg # of plots per household</t>
  </si>
  <si>
    <t>Returning households</t>
  </si>
  <si>
    <t>Total households:</t>
  </si>
  <si>
    <t>Total Plots</t>
  </si>
  <si>
    <t>Avg # plots per household</t>
  </si>
  <si>
    <t>AGE BREAKDOWN</t>
  </si>
  <si>
    <t>18-25</t>
  </si>
  <si>
    <t>25-39</t>
  </si>
  <si>
    <t>40-49</t>
  </si>
  <si>
    <t>50-64</t>
  </si>
  <si>
    <t>65+</t>
  </si>
  <si>
    <t>Returning from 2022</t>
  </si>
  <si>
    <t>Requested Plots</t>
  </si>
  <si>
    <t>L, M</t>
  </si>
  <si>
    <t>U, V, K, F</t>
  </si>
  <si>
    <t>B, A</t>
  </si>
  <si>
    <t>Y, Prefers any A,B, F, G, K, L, O, P, T,U also</t>
  </si>
  <si>
    <t>*Mulch is too chunky and not what a gardener would use</t>
  </si>
  <si>
    <t>Survey Feedback:</t>
  </si>
  <si>
    <t>*Fencing to keep non-owners/kids from taking crops</t>
  </si>
  <si>
    <t>A,B,F,G</t>
  </si>
  <si>
    <t>2023 Kingswood Plot Assignments</t>
  </si>
  <si>
    <t>2023 Carter Park Plot Assignments</t>
  </si>
  <si>
    <t>Micki Hoffman (K)x2</t>
  </si>
  <si>
    <t>Greg Pellegrini (K)x2</t>
  </si>
  <si>
    <t>Susan Wheeler (K)x2</t>
  </si>
  <si>
    <t>Sara Sullentrop (K)x1</t>
  </si>
  <si>
    <t>Mike Karb (K)x4</t>
  </si>
  <si>
    <t>Kim Tudor ©x3</t>
  </si>
  <si>
    <t>G, H, I</t>
  </si>
  <si>
    <t>Kelly Burton ©x1</t>
  </si>
  <si>
    <t>Dan Dahling ©x3</t>
  </si>
  <si>
    <t>A, B, C</t>
  </si>
  <si>
    <t>Bill Schlueter (K)x1</t>
  </si>
  <si>
    <t>Shirley Schlueter (K)x1</t>
  </si>
  <si>
    <t>16 households</t>
  </si>
  <si>
    <t>RETURNING</t>
  </si>
  <si>
    <t>Bobbie Ebbers (K)x3</t>
  </si>
  <si>
    <t>X, S, W</t>
  </si>
  <si>
    <t>New for 2023</t>
  </si>
  <si>
    <t>Nan Hartup (K)</t>
  </si>
  <si>
    <t>Marla Spaeth (K)</t>
  </si>
  <si>
    <t>Michele Ketron (K)</t>
  </si>
  <si>
    <t>Sharmayne Townley-Harper (K)</t>
  </si>
  <si>
    <t>Sarada Myalavarapu</t>
  </si>
  <si>
    <t>Lori Kuhn</t>
  </si>
  <si>
    <t>Robert Kuhn</t>
  </si>
  <si>
    <t>2024 Kingswood Plot Assignments</t>
  </si>
  <si>
    <t>2024 Carter Park Plot Assignments</t>
  </si>
  <si>
    <t>New for 2024</t>
  </si>
  <si>
    <t>Returning from 2023</t>
  </si>
  <si>
    <t>T,O</t>
  </si>
  <si>
    <t>Nan Hartup</t>
  </si>
  <si>
    <t>no preference</t>
  </si>
  <si>
    <t>LEAVE FENCE</t>
  </si>
  <si>
    <t>Sue Zellner © x1</t>
  </si>
  <si>
    <t>Teresa Harris (K) x 2</t>
  </si>
  <si>
    <t>Michele Ketron (K)x3</t>
  </si>
  <si>
    <t>Sattanathan Viswanath (K)</t>
  </si>
  <si>
    <t>Karen Poleyoff (K)</t>
  </si>
  <si>
    <t>Terrie Redder ©</t>
  </si>
  <si>
    <t># of plots</t>
  </si>
  <si>
    <t>Jeffrey</t>
  </si>
  <si>
    <t>Heather</t>
  </si>
  <si>
    <t>Bobbie E.</t>
  </si>
  <si>
    <t>Sandra F.</t>
  </si>
  <si>
    <t>Andrew H.</t>
  </si>
  <si>
    <t>Nan H.</t>
  </si>
  <si>
    <t>Micki H.</t>
  </si>
  <si>
    <t xml:space="preserve">Michele K. </t>
  </si>
  <si>
    <t xml:space="preserve">Keith O. </t>
  </si>
  <si>
    <t>Greg P.</t>
  </si>
  <si>
    <t xml:space="preserve">Bill S.. </t>
  </si>
  <si>
    <t xml:space="preserve">Marla S. </t>
  </si>
  <si>
    <t>Sara S.</t>
  </si>
  <si>
    <t>Karla T.</t>
  </si>
  <si>
    <t>Sharmayne T.</t>
  </si>
  <si>
    <t xml:space="preserve">Helen W. </t>
  </si>
  <si>
    <t xml:space="preserve">Susan W. </t>
  </si>
  <si>
    <t>15/18= R/NR</t>
  </si>
  <si>
    <t>1.61 avg plots per household</t>
  </si>
  <si>
    <t>83.3% R</t>
  </si>
  <si>
    <t>16.7% NR</t>
  </si>
  <si>
    <t>29 total plots</t>
  </si>
  <si>
    <t>18 households</t>
  </si>
  <si>
    <t>total</t>
  </si>
  <si>
    <t>Kingswood</t>
  </si>
  <si>
    <t>Carter</t>
  </si>
  <si>
    <t>Kelley B.</t>
  </si>
  <si>
    <t xml:space="preserve">Dan D. </t>
  </si>
  <si>
    <t xml:space="preserve">Lori/Robert K. </t>
  </si>
  <si>
    <t xml:space="preserve">Bradley N. </t>
  </si>
  <si>
    <t>Kim T.</t>
  </si>
  <si>
    <t xml:space="preserve">Sue Z. </t>
  </si>
  <si>
    <t>6 Households</t>
  </si>
  <si>
    <t>4/6=R/NR</t>
  </si>
  <si>
    <t>66.7% R</t>
  </si>
  <si>
    <t>33.3% NR</t>
  </si>
  <si>
    <t>TOTAL NUMBER PLOTS</t>
  </si>
  <si>
    <t>AVG # OF PLOTS PER HOUSEHOLD</t>
  </si>
  <si>
    <t>TOTAL HOUSEHOLDS</t>
  </si>
  <si>
    <t>TOTAL # OF PLOTS</t>
  </si>
  <si>
    <t>AVG # PLOTS PER HOUSEHOLD</t>
  </si>
  <si>
    <t>NEW GARDNERS</t>
  </si>
  <si>
    <t>RETURNING GARDNERS</t>
  </si>
  <si>
    <t>AGE GROUPS</t>
  </si>
  <si>
    <t>0-10</t>
  </si>
  <si>
    <t>21-30</t>
  </si>
  <si>
    <t>31-40</t>
  </si>
  <si>
    <t>41-50</t>
  </si>
  <si>
    <t>51-60</t>
  </si>
  <si>
    <t>61-70</t>
  </si>
  <si>
    <t>71-80</t>
  </si>
  <si>
    <t>81-90</t>
  </si>
  <si>
    <t xml:space="preserve">% </t>
  </si>
  <si>
    <t>Keith Osterbrock (K) X 1</t>
  </si>
  <si>
    <t>Heather/Matthew Coniglio</t>
  </si>
  <si>
    <t>O,P</t>
  </si>
  <si>
    <t>LEAVE FENCE IF UP</t>
  </si>
  <si>
    <t>Sue Wheeler (K) x2</t>
  </si>
  <si>
    <t>Y,Z</t>
  </si>
  <si>
    <t>LEAVE FENCE/NO SOIL ADDED PLEASE</t>
  </si>
  <si>
    <t>SURVEY COMMENTS</t>
  </si>
  <si>
    <t>need for composting area</t>
  </si>
  <si>
    <t>people stealing produce</t>
  </si>
  <si>
    <t xml:space="preserve">The </t>
  </si>
  <si>
    <t>Marla Spaeth (K) x1</t>
  </si>
  <si>
    <t>L,M,N</t>
  </si>
  <si>
    <t>Kings Mansion</t>
  </si>
  <si>
    <t>King Ave. --------</t>
  </si>
  <si>
    <t>-------</t>
  </si>
  <si>
    <t>Driveway</t>
  </si>
  <si>
    <t>Carter Park Quilt Barn</t>
  </si>
  <si>
    <t>Private</t>
  </si>
  <si>
    <t>Property</t>
  </si>
  <si>
    <t>Water</t>
  </si>
  <si>
    <t>Sue Wheeler</t>
  </si>
  <si>
    <t>Sukran Erdeger</t>
  </si>
  <si>
    <t>Erhan Erdeger</t>
  </si>
  <si>
    <t>Sattanthan Viswanath</t>
  </si>
  <si>
    <t>Karen Poleyeff</t>
  </si>
  <si>
    <t>Heather Coniglio</t>
  </si>
  <si>
    <t>Matthew Coniglio</t>
  </si>
  <si>
    <t>Janet Osterbrock</t>
  </si>
  <si>
    <t>Marla Spaeth</t>
  </si>
  <si>
    <t>Paul Harris</t>
  </si>
  <si>
    <t>Maureen Harkins</t>
  </si>
  <si>
    <t>April Shen</t>
  </si>
  <si>
    <t>(Shen) Baolin Qiu</t>
  </si>
  <si>
    <t>(Shen) Joseph Qiu</t>
  </si>
  <si>
    <t>(Shen) Xianri Jin</t>
  </si>
  <si>
    <t>Bradley Netherwood</t>
  </si>
  <si>
    <t>Terrie Redder</t>
  </si>
  <si>
    <t>Sue Zellner</t>
  </si>
  <si>
    <t>4 / 29 New Gardeners</t>
  </si>
  <si>
    <t>8 / 15 New Gardeners</t>
  </si>
  <si>
    <t>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</si>
</sst>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1"/>
      <color rgb="FF00B0F0"/>
      <name val="Calibri"/>
      <family val="2"/>
      <scheme val="minor"/>
    </font>
    <font>
      <sz val="10"/>
      <color theme="1"/>
      <name val="Arial"/>
      <family val="2"/>
    </font>
    <font>
      <i/>
      <sz val="11"/>
      <color rgb="FF00B0F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color rgb="FFFF0000"/>
      <name val="Calibri Light"/>
      <family val="2"/>
    </font>
    <font>
      <b/>
      <sz val="12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2"/>
      <color theme="1"/>
      <name val="Calibri Light"/>
      <family val="2"/>
    </font>
    <font>
      <i/>
      <sz val="11"/>
      <color rgb="FF00B0F0"/>
      <name val="Calibri Light"/>
      <family val="2"/>
    </font>
    <font>
      <i/>
      <sz val="10"/>
      <name val="Calibri Light"/>
      <family val="2"/>
    </font>
    <font>
      <sz val="12"/>
      <name val="Calibri Light"/>
      <family val="2"/>
    </font>
    <font>
      <sz val="12"/>
      <color rgb="FFFF0000"/>
      <name val="Calibri Light"/>
      <family val="2"/>
    </font>
    <font>
      <sz val="11"/>
      <color rgb="FF00B0F0"/>
      <name val="Calibri Light"/>
      <family val="2"/>
    </font>
    <font>
      <b/>
      <i/>
      <sz val="11"/>
      <color theme="6" tint="-0.499984740745262"/>
      <name val="Calibri Light"/>
      <family val="2"/>
    </font>
    <font>
      <sz val="11"/>
      <color theme="6" tint="-0.499984740745262"/>
      <name val="Calibri Light"/>
      <family val="2"/>
    </font>
    <font>
      <b/>
      <sz val="10"/>
      <name val="Calibri Light"/>
      <family val="2"/>
    </font>
    <font>
      <b/>
      <sz val="11"/>
      <color theme="6" tint="-0.499984740745262"/>
      <name val="Calibri Light"/>
      <family val="2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0"/>
      <color theme="0"/>
      <name val="Calibri Light"/>
      <family val="2"/>
    </font>
    <font>
      <b/>
      <sz val="11"/>
      <color rgb="FFFF0000"/>
      <name val="Calibri Light"/>
      <family val="2"/>
    </font>
    <font>
      <b/>
      <sz val="14"/>
      <color rgb="FFFF0000"/>
      <name val="Calibri Light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 Light"/>
      <family val="2"/>
    </font>
    <font>
      <b/>
      <u/>
      <sz val="14"/>
      <color rgb="FFFF0000"/>
      <name val="Calibri Light"/>
      <family val="2"/>
    </font>
    <font>
      <sz val="14"/>
      <color rgb="FFFF0000"/>
      <name val="Calibri Light"/>
      <family val="2"/>
    </font>
    <font>
      <b/>
      <u/>
      <sz val="11"/>
      <color theme="1"/>
      <name val="Calibri Light"/>
      <family val="2"/>
    </font>
    <font>
      <sz val="11"/>
      <color theme="0"/>
      <name val="Calibri Light"/>
      <family val="2"/>
    </font>
    <font>
      <b/>
      <i/>
      <sz val="11"/>
      <color theme="1"/>
      <name val="Calibri Light"/>
      <family val="2"/>
    </font>
    <font>
      <sz val="11"/>
      <color theme="3"/>
      <name val="Calibri Light"/>
      <family val="2"/>
    </font>
    <font>
      <b/>
      <sz val="1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theme="6" tint="-0.24994659260841701"/>
      </left>
      <right/>
      <top style="double">
        <color theme="6" tint="-0.24994659260841701"/>
      </top>
      <bottom/>
      <diagonal/>
    </border>
    <border>
      <left/>
      <right/>
      <top style="double">
        <color theme="6" tint="-0.24994659260841701"/>
      </top>
      <bottom/>
      <diagonal/>
    </border>
    <border>
      <left/>
      <right style="double">
        <color theme="6" tint="-0.24994659260841701"/>
      </right>
      <top style="double">
        <color theme="6" tint="-0.24994659260841701"/>
      </top>
      <bottom/>
      <diagonal/>
    </border>
    <border>
      <left style="double">
        <color theme="6" tint="-0.24994659260841701"/>
      </left>
      <right/>
      <top/>
      <bottom/>
      <diagonal/>
    </border>
    <border>
      <left/>
      <right style="double">
        <color theme="6" tint="-0.24994659260841701"/>
      </right>
      <top/>
      <bottom/>
      <diagonal/>
    </border>
    <border>
      <left style="double">
        <color theme="6" tint="-0.24994659260841701"/>
      </left>
      <right/>
      <top/>
      <bottom style="double">
        <color theme="6" tint="-0.24994659260841701"/>
      </bottom>
      <diagonal/>
    </border>
    <border>
      <left/>
      <right/>
      <top/>
      <bottom style="double">
        <color theme="6" tint="-0.24994659260841701"/>
      </bottom>
      <diagonal/>
    </border>
    <border>
      <left/>
      <right style="double">
        <color theme="6" tint="-0.24994659260841701"/>
      </right>
      <top/>
      <bottom style="double">
        <color theme="6" tint="-0.2499465926084170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5" fillId="0" borderId="0" applyFont="0" applyFill="0" applyBorder="0" applyAlignment="0" applyProtection="0"/>
  </cellStyleXfs>
  <cellXfs count="325">
    <xf numFmtId="0" fontId="0" fillId="0" borderId="0" xfId="0"/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7" fillId="0" borderId="24" xfId="0" applyFont="1" applyBorder="1"/>
    <xf numFmtId="0" fontId="7" fillId="0" borderId="25" xfId="0" applyFont="1" applyBorder="1"/>
    <xf numFmtId="0" fontId="5" fillId="0" borderId="24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3" fillId="2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3" borderId="2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0" fillId="6" borderId="1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0" xfId="0" applyFill="1"/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0" fillId="4" borderId="12" xfId="0" applyFill="1" applyBorder="1" applyAlignment="1">
      <alignment horizontal="center"/>
    </xf>
    <xf numFmtId="0" fontId="6" fillId="4" borderId="16" xfId="0" applyFont="1" applyFill="1" applyBorder="1" applyAlignment="1">
      <alignment horizontal="center" wrapText="1"/>
    </xf>
    <xf numFmtId="0" fontId="0" fillId="2" borderId="18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9" fillId="0" borderId="0" xfId="0" applyFont="1"/>
    <xf numFmtId="0" fontId="0" fillId="8" borderId="0" xfId="0" applyFill="1"/>
    <xf numFmtId="0" fontId="10" fillId="8" borderId="10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 wrapText="1"/>
    </xf>
    <xf numFmtId="0" fontId="0" fillId="8" borderId="1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6" fillId="8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0" xfId="0" applyFont="1"/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" fillId="5" borderId="0" xfId="0" applyFont="1" applyFill="1"/>
    <xf numFmtId="0" fontId="1" fillId="8" borderId="0" xfId="0" applyFont="1" applyFill="1"/>
    <xf numFmtId="0" fontId="1" fillId="7" borderId="0" xfId="0" applyFont="1" applyFill="1"/>
    <xf numFmtId="0" fontId="20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/>
    </xf>
    <xf numFmtId="0" fontId="28" fillId="2" borderId="1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wrapText="1"/>
    </xf>
    <xf numFmtId="0" fontId="1" fillId="8" borderId="0" xfId="0" applyFont="1" applyFill="1" applyAlignment="1">
      <alignment horizontal="center" wrapText="1"/>
    </xf>
    <xf numFmtId="0" fontId="21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wrapText="1"/>
    </xf>
    <xf numFmtId="0" fontId="24" fillId="8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/>
    </xf>
    <xf numFmtId="0" fontId="24" fillId="8" borderId="0" xfId="0" applyFont="1" applyFill="1" applyAlignment="1">
      <alignment horizontal="center" wrapText="1"/>
    </xf>
    <xf numFmtId="0" fontId="20" fillId="8" borderId="0" xfId="0" applyFont="1" applyFill="1" applyAlignment="1">
      <alignment horizontal="center" wrapText="1"/>
    </xf>
    <xf numFmtId="0" fontId="20" fillId="8" borderId="0" xfId="0" applyFont="1" applyFill="1" applyAlignment="1">
      <alignment horizontal="center" vertical="center" wrapText="1"/>
    </xf>
    <xf numFmtId="0" fontId="27" fillId="8" borderId="0" xfId="0" applyFont="1" applyFill="1"/>
    <xf numFmtId="0" fontId="26" fillId="8" borderId="0" xfId="0" applyFont="1" applyFill="1" applyAlignment="1">
      <alignment wrapText="1"/>
    </xf>
    <xf numFmtId="0" fontId="25" fillId="8" borderId="0" xfId="0" applyFont="1" applyFill="1"/>
    <xf numFmtId="0" fontId="14" fillId="8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26" fillId="8" borderId="0" xfId="0" applyFont="1" applyFill="1" applyAlignment="1">
      <alignment horizontal="center"/>
    </xf>
    <xf numFmtId="0" fontId="1" fillId="9" borderId="30" xfId="0" applyFont="1" applyFill="1" applyBorder="1"/>
    <xf numFmtId="0" fontId="1" fillId="9" borderId="31" xfId="0" applyFont="1" applyFill="1" applyBorder="1"/>
    <xf numFmtId="0" fontId="21" fillId="9" borderId="31" xfId="0" applyFont="1" applyFill="1" applyBorder="1" applyAlignment="1">
      <alignment horizontal="center"/>
    </xf>
    <xf numFmtId="0" fontId="1" fillId="9" borderId="32" xfId="0" applyFont="1" applyFill="1" applyBorder="1"/>
    <xf numFmtId="0" fontId="1" fillId="8" borderId="33" xfId="0" applyFont="1" applyFill="1" applyBorder="1"/>
    <xf numFmtId="0" fontId="1" fillId="9" borderId="34" xfId="0" applyFont="1" applyFill="1" applyBorder="1"/>
    <xf numFmtId="0" fontId="1" fillId="8" borderId="35" xfId="0" applyFont="1" applyFill="1" applyBorder="1"/>
    <xf numFmtId="0" fontId="1" fillId="8" borderId="36" xfId="0" applyFont="1" applyFill="1" applyBorder="1"/>
    <xf numFmtId="0" fontId="1" fillId="4" borderId="36" xfId="0" applyFont="1" applyFill="1" applyBorder="1"/>
    <xf numFmtId="0" fontId="21" fillId="4" borderId="36" xfId="0" applyFont="1" applyFill="1" applyBorder="1" applyAlignment="1">
      <alignment horizontal="center"/>
    </xf>
    <xf numFmtId="0" fontId="17" fillId="9" borderId="37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wrapText="1"/>
    </xf>
    <xf numFmtId="0" fontId="1" fillId="10" borderId="0" xfId="0" applyFont="1" applyFill="1"/>
    <xf numFmtId="0" fontId="30" fillId="11" borderId="0" xfId="0" applyFont="1" applyFill="1" applyAlignment="1">
      <alignment horizontal="center" vertical="center"/>
    </xf>
    <xf numFmtId="0" fontId="30" fillId="8" borderId="0" xfId="0" applyFont="1" applyFill="1" applyAlignment="1">
      <alignment horizontal="center" vertical="center"/>
    </xf>
    <xf numFmtId="0" fontId="1" fillId="9" borderId="20" xfId="0" applyFont="1" applyFill="1" applyBorder="1"/>
    <xf numFmtId="0" fontId="1" fillId="9" borderId="18" xfId="0" applyFont="1" applyFill="1" applyBorder="1"/>
    <xf numFmtId="0" fontId="21" fillId="9" borderId="18" xfId="0" applyFont="1" applyFill="1" applyBorder="1" applyAlignment="1">
      <alignment horizontal="center"/>
    </xf>
    <xf numFmtId="0" fontId="1" fillId="9" borderId="19" xfId="0" applyFont="1" applyFill="1" applyBorder="1"/>
    <xf numFmtId="0" fontId="1" fillId="8" borderId="16" xfId="0" applyFont="1" applyFill="1" applyBorder="1"/>
    <xf numFmtId="0" fontId="27" fillId="8" borderId="16" xfId="0" applyFont="1" applyFill="1" applyBorder="1"/>
    <xf numFmtId="0" fontId="1" fillId="10" borderId="7" xfId="0" applyFont="1" applyFill="1" applyBorder="1"/>
    <xf numFmtId="0" fontId="21" fillId="8" borderId="7" xfId="0" applyFont="1" applyFill="1" applyBorder="1" applyAlignment="1">
      <alignment horizontal="center"/>
    </xf>
    <xf numFmtId="0" fontId="1" fillId="8" borderId="7" xfId="0" applyFont="1" applyFill="1" applyBorder="1"/>
    <xf numFmtId="0" fontId="1" fillId="8" borderId="6" xfId="0" applyFont="1" applyFill="1" applyBorder="1"/>
    <xf numFmtId="0" fontId="1" fillId="4" borderId="15" xfId="0" applyFont="1" applyFill="1" applyBorder="1"/>
    <xf numFmtId="0" fontId="0" fillId="4" borderId="15" xfId="0" applyFill="1" applyBorder="1"/>
    <xf numFmtId="0" fontId="1" fillId="4" borderId="29" xfId="0" applyFont="1" applyFill="1" applyBorder="1"/>
    <xf numFmtId="0" fontId="1" fillId="3" borderId="5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6" fillId="4" borderId="6" xfId="0" applyFont="1" applyFill="1" applyBorder="1" applyAlignment="1">
      <alignment horizontal="center" wrapText="1"/>
    </xf>
    <xf numFmtId="0" fontId="17" fillId="3" borderId="10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 wrapText="1"/>
    </xf>
    <xf numFmtId="0" fontId="18" fillId="3" borderId="6" xfId="0" applyFont="1" applyFill="1" applyBorder="1" applyAlignment="1">
      <alignment horizontal="center" wrapText="1"/>
    </xf>
    <xf numFmtId="0" fontId="1" fillId="12" borderId="10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 wrapText="1"/>
    </xf>
    <xf numFmtId="0" fontId="16" fillId="12" borderId="6" xfId="0" applyFont="1" applyFill="1" applyBorder="1" applyAlignment="1">
      <alignment horizontal="center" wrapText="1"/>
    </xf>
    <xf numFmtId="0" fontId="31" fillId="6" borderId="10" xfId="0" applyFont="1" applyFill="1" applyBorder="1" applyAlignment="1">
      <alignment horizontal="center"/>
    </xf>
    <xf numFmtId="0" fontId="32" fillId="6" borderId="6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 wrapText="1"/>
    </xf>
    <xf numFmtId="0" fontId="18" fillId="4" borderId="6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33" fillId="0" borderId="0" xfId="0" applyFont="1"/>
    <xf numFmtId="0" fontId="17" fillId="4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31" fillId="6" borderId="6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wrapText="1"/>
    </xf>
    <xf numFmtId="0" fontId="17" fillId="4" borderId="6" xfId="0" applyFont="1" applyFill="1" applyBorder="1" applyAlignment="1">
      <alignment horizontal="center" wrapText="1"/>
    </xf>
    <xf numFmtId="0" fontId="14" fillId="0" borderId="0" xfId="0" applyFont="1"/>
    <xf numFmtId="0" fontId="1" fillId="3" borderId="6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34" fillId="0" borderId="0" xfId="0" applyFont="1"/>
    <xf numFmtId="0" fontId="20" fillId="2" borderId="1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9" borderId="0" xfId="0" applyFont="1" applyFill="1"/>
    <xf numFmtId="0" fontId="1" fillId="3" borderId="0" xfId="0" applyFont="1" applyFill="1"/>
    <xf numFmtId="9" fontId="1" fillId="0" borderId="0" xfId="1" applyFont="1"/>
    <xf numFmtId="9" fontId="1" fillId="0" borderId="0" xfId="1" applyFont="1" applyFill="1"/>
    <xf numFmtId="9" fontId="1" fillId="0" borderId="0" xfId="1" applyFont="1" applyAlignment="1">
      <alignment horizontal="center"/>
    </xf>
    <xf numFmtId="0" fontId="20" fillId="2" borderId="12" xfId="0" applyFont="1" applyFill="1" applyBorder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1" fillId="2" borderId="29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0" fontId="1" fillId="2" borderId="6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36" fillId="0" borderId="0" xfId="0" applyFont="1"/>
    <xf numFmtId="0" fontId="1" fillId="4" borderId="2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37" fillId="0" borderId="0" xfId="0" applyFont="1"/>
    <xf numFmtId="0" fontId="1" fillId="0" borderId="38" xfId="0" applyFont="1" applyBorder="1"/>
    <xf numFmtId="10" fontId="1" fillId="0" borderId="0" xfId="1" applyNumberFormat="1" applyFont="1"/>
    <xf numFmtId="2" fontId="1" fillId="0" borderId="0" xfId="1" applyNumberFormat="1" applyFont="1"/>
    <xf numFmtId="0" fontId="38" fillId="0" borderId="0" xfId="0" applyFont="1"/>
    <xf numFmtId="0" fontId="39" fillId="0" borderId="0" xfId="0" applyFont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30" fillId="4" borderId="10" xfId="0" applyFont="1" applyFill="1" applyBorder="1" applyAlignment="1">
      <alignment horizontal="center"/>
    </xf>
    <xf numFmtId="0" fontId="17" fillId="0" borderId="0" xfId="0" applyFont="1"/>
    <xf numFmtId="0" fontId="37" fillId="0" borderId="0" xfId="0" applyFont="1" applyAlignment="1">
      <alignment horizontal="center"/>
    </xf>
    <xf numFmtId="0" fontId="40" fillId="6" borderId="10" xfId="0" applyFont="1" applyFill="1" applyBorder="1" applyAlignment="1">
      <alignment horizontal="center"/>
    </xf>
    <xf numFmtId="0" fontId="40" fillId="6" borderId="5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33" fillId="12" borderId="0" xfId="0" applyFont="1" applyFill="1"/>
    <xf numFmtId="0" fontId="1" fillId="12" borderId="0" xfId="0" applyFont="1" applyFill="1"/>
    <xf numFmtId="0" fontId="17" fillId="12" borderId="0" xfId="0" applyFont="1" applyFill="1"/>
    <xf numFmtId="0" fontId="30" fillId="0" borderId="0" xfId="0" applyFont="1"/>
    <xf numFmtId="0" fontId="41" fillId="0" borderId="0" xfId="0" applyFont="1"/>
    <xf numFmtId="9" fontId="1" fillId="0" borderId="0" xfId="0" applyNumberFormat="1" applyFont="1"/>
    <xf numFmtId="16" fontId="1" fillId="0" borderId="0" xfId="0" applyNumberFormat="1" applyFont="1"/>
    <xf numFmtId="0" fontId="1" fillId="8" borderId="15" xfId="0" applyFont="1" applyFill="1" applyBorder="1"/>
    <xf numFmtId="0" fontId="1" fillId="8" borderId="15" xfId="0" applyFont="1" applyFill="1" applyBorder="1" applyAlignment="1">
      <alignment horizontal="center"/>
    </xf>
    <xf numFmtId="0" fontId="0" fillId="10" borderId="15" xfId="0" applyFill="1" applyBorder="1"/>
    <xf numFmtId="0" fontId="1" fillId="4" borderId="15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23" fillId="1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42" fillId="8" borderId="0" xfId="0" applyFont="1" applyFill="1"/>
    <xf numFmtId="0" fontId="0" fillId="10" borderId="0" xfId="0" applyFill="1"/>
    <xf numFmtId="0" fontId="30" fillId="4" borderId="0" xfId="0" applyFont="1" applyFill="1" applyAlignment="1">
      <alignment horizontal="center" vertical="center"/>
    </xf>
    <xf numFmtId="0" fontId="43" fillId="4" borderId="0" xfId="0" applyFont="1" applyFill="1"/>
    <xf numFmtId="0" fontId="1" fillId="10" borderId="0" xfId="0" applyFont="1" applyFill="1" applyAlignment="1">
      <alignment horizontal="center"/>
    </xf>
    <xf numFmtId="0" fontId="14" fillId="4" borderId="0" xfId="0" applyFont="1" applyFill="1"/>
    <xf numFmtId="0" fontId="1" fillId="4" borderId="7" xfId="0" applyFont="1" applyFill="1" applyBorder="1"/>
    <xf numFmtId="0" fontId="1" fillId="4" borderId="7" xfId="0" quotePrefix="1" applyFont="1" applyFill="1" applyBorder="1"/>
    <xf numFmtId="0" fontId="1" fillId="4" borderId="6" xfId="0" applyFont="1" applyFill="1" applyBorder="1"/>
    <xf numFmtId="0" fontId="17" fillId="10" borderId="0" xfId="0" applyFont="1" applyFill="1" applyAlignment="1">
      <alignment horizontal="center"/>
    </xf>
    <xf numFmtId="0" fontId="29" fillId="9" borderId="18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 wrapText="1"/>
    </xf>
    <xf numFmtId="0" fontId="17" fillId="2" borderId="0" xfId="0" applyFont="1" applyFill="1"/>
    <xf numFmtId="0" fontId="1" fillId="4" borderId="15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42" fillId="13" borderId="0" xfId="0" applyFont="1" applyFill="1" applyAlignment="1">
      <alignment horizontal="center"/>
    </xf>
    <xf numFmtId="0" fontId="23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29" fillId="9" borderId="31" xfId="0" applyFont="1" applyFill="1" applyBorder="1" applyAlignment="1">
      <alignment horizontal="center"/>
    </xf>
    <xf numFmtId="0" fontId="26" fillId="8" borderId="33" xfId="0" applyFont="1" applyFill="1" applyBorder="1" applyAlignment="1">
      <alignment horizontal="center" vertical="top" textRotation="90" wrapText="1"/>
    </xf>
    <xf numFmtId="0" fontId="0" fillId="0" borderId="33" xfId="0" applyBorder="1" applyAlignment="1">
      <alignment horizontal="center" vertical="top" textRotation="90"/>
    </xf>
    <xf numFmtId="0" fontId="0" fillId="0" borderId="33" xfId="0" applyBorder="1"/>
    <xf numFmtId="0" fontId="20" fillId="2" borderId="15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27" fillId="8" borderId="0" xfId="0" applyFont="1" applyFill="1" applyAlignment="1">
      <alignment textRotation="90"/>
    </xf>
    <xf numFmtId="0" fontId="0" fillId="0" borderId="0" xfId="0"/>
    <xf numFmtId="0" fontId="23" fillId="2" borderId="16" xfId="0" applyFont="1" applyFill="1" applyBorder="1" applyAlignment="1">
      <alignment horizontal="center" wrapText="1"/>
    </xf>
    <xf numFmtId="0" fontId="17" fillId="2" borderId="16" xfId="0" applyFont="1" applyFill="1" applyBorder="1"/>
    <xf numFmtId="0" fontId="17" fillId="4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2" fillId="0" borderId="7" xfId="0" applyFont="1" applyBorder="1" applyAlignment="1">
      <alignment horizontal="center" wrapText="1"/>
    </xf>
    <xf numFmtId="0" fontId="0" fillId="3" borderId="0" xfId="0" applyFill="1" applyAlignment="1">
      <alignment horizontal="left"/>
    </xf>
    <xf numFmtId="0" fontId="13" fillId="2" borderId="15" xfId="0" applyFont="1" applyFill="1" applyBorder="1" applyAlignment="1">
      <alignment horizontal="center" wrapText="1"/>
    </xf>
    <xf numFmtId="0" fontId="10" fillId="2" borderId="0" xfId="0" applyFont="1" applyFill="1"/>
    <xf numFmtId="0" fontId="13" fillId="2" borderId="0" xfId="0" applyFont="1" applyFill="1" applyAlignment="1">
      <alignment horizontal="center" wrapText="1"/>
    </xf>
    <xf numFmtId="0" fontId="7" fillId="0" borderId="2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 indent="19"/>
    </xf>
    <xf numFmtId="0" fontId="2" fillId="2" borderId="2" xfId="0" applyFont="1" applyFill="1" applyBorder="1" applyAlignment="1">
      <alignment horizontal="left" vertical="center" wrapText="1" indent="19"/>
    </xf>
    <xf numFmtId="0" fontId="2" fillId="2" borderId="3" xfId="0" applyFont="1" applyFill="1" applyBorder="1" applyAlignment="1">
      <alignment horizontal="left" vertical="center" wrapText="1" indent="19"/>
    </xf>
    <xf numFmtId="0" fontId="3" fillId="2" borderId="16" xfId="0" applyFont="1" applyFill="1" applyBorder="1" applyAlignment="1">
      <alignment horizontal="center" wrapText="1"/>
    </xf>
    <xf numFmtId="0" fontId="0" fillId="2" borderId="0" xfId="0" applyFill="1"/>
    <xf numFmtId="0" fontId="0" fillId="2" borderId="16" xfId="0" applyFill="1" applyBorder="1"/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wrapText="1"/>
    </xf>
    <xf numFmtId="0" fontId="17" fillId="2" borderId="0" xfId="0" applyFont="1" applyFill="1" applyBorder="1"/>
    <xf numFmtId="0" fontId="24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23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163830</xdr:colOff>
      <xdr:row>1</xdr:row>
      <xdr:rowOff>7620</xdr:rowOff>
    </xdr:from>
    <xdr:to>
      <xdr:col>17</xdr:col>
      <xdr:colOff>430530</xdr:colOff>
      <xdr:row>19</xdr:row>
      <xdr:rowOff>91440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6200000">
          <a:off x="5193982" y="2454593"/>
          <a:ext cx="476059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- - - - - - - - - - - - - - - - - - - - - - Irwin Simpson Road - - - - - - - - - - - - - - - - - - - - - - - - - -</a:t>
          </a:r>
        </a:p>
      </xdr:txBody>
    </xdr:sp>
    <xdr:clientData/>
  </xdr:twoCellAnchor>
  <xdr:twoCellAnchor>
    <xdr:from>
      <xdr:col>0</xdr:col>
      <xdr:colOff>64770</xdr:colOff>
      <xdr:row>2</xdr:row>
      <xdr:rowOff>72390</xdr:rowOff>
    </xdr:from>
    <xdr:to>
      <xdr:col>0</xdr:col>
      <xdr:colOff>807720</xdr:colOff>
      <xdr:row>4</xdr:row>
      <xdr:rowOff>64770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149542" y="378143"/>
          <a:ext cx="573405" cy="74295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l"/>
          <a:r>
            <a:rPr lang="en-US" sz="1200" b="1" i="0" baseline="0"/>
            <a:t>NORTH</a:t>
          </a:r>
        </a:p>
      </xdr:txBody>
    </xdr:sp>
    <xdr:clientData/>
  </xdr:twoCellAnchor>
  <xdr:twoCellAnchor>
    <xdr:from>
      <xdr:col>2</xdr:col>
      <xdr:colOff>15240</xdr:colOff>
      <xdr:row>0</xdr:row>
      <xdr:rowOff>0</xdr:rowOff>
    </xdr:from>
    <xdr:to>
      <xdr:col>14</xdr:col>
      <xdr:colOff>114300</xdr:colOff>
      <xdr:row>1</xdr:row>
      <xdr:rowOff>3810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01140" y="0"/>
          <a:ext cx="4680585" cy="203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b" anchorCtr="0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- - - - - - - - - - - - - - - - - - - - - -   I-71  - - - - - - - - - - - - - - - - - - - - - - - - - -</a:t>
          </a:r>
        </a:p>
      </xdr:txBody>
    </xdr:sp>
    <xdr:clientData/>
  </xdr:twoCellAnchor>
  <xdr:twoCellAnchor>
    <xdr:from>
      <xdr:col>4</xdr:col>
      <xdr:colOff>452437</xdr:colOff>
      <xdr:row>3</xdr:row>
      <xdr:rowOff>333374</xdr:rowOff>
    </xdr:from>
    <xdr:to>
      <xdr:col>6</xdr:col>
      <xdr:colOff>506729</xdr:colOff>
      <xdr:row>4</xdr:row>
      <xdr:rowOff>133349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70242">
          <a:off x="2814637" y="914399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138113</xdr:colOff>
      <xdr:row>11</xdr:row>
      <xdr:rowOff>142873</xdr:rowOff>
    </xdr:from>
    <xdr:to>
      <xdr:col>5</xdr:col>
      <xdr:colOff>30480</xdr:colOff>
      <xdr:row>12</xdr:row>
      <xdr:rowOff>171448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20170242">
          <a:off x="2138363" y="31718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/>
        </a:p>
      </xdr:txBody>
    </xdr:sp>
    <xdr:clientData/>
  </xdr:twoCellAnchor>
  <xdr:twoCellAnchor>
    <xdr:from>
      <xdr:col>4</xdr:col>
      <xdr:colOff>461962</xdr:colOff>
      <xdr:row>11</xdr:row>
      <xdr:rowOff>123823</xdr:rowOff>
    </xdr:from>
    <xdr:to>
      <xdr:col>7</xdr:col>
      <xdr:colOff>1904</xdr:colOff>
      <xdr:row>12</xdr:row>
      <xdr:rowOff>152398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20170242">
          <a:off x="2824162" y="31527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14288</xdr:colOff>
      <xdr:row>11</xdr:row>
      <xdr:rowOff>95248</xdr:rowOff>
    </xdr:from>
    <xdr:to>
      <xdr:col>9</xdr:col>
      <xdr:colOff>30480</xdr:colOff>
      <xdr:row>12</xdr:row>
      <xdr:rowOff>123823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20170242">
          <a:off x="3557588" y="312419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9</xdr:col>
      <xdr:colOff>120058</xdr:colOff>
      <xdr:row>11</xdr:row>
      <xdr:rowOff>158579</xdr:rowOff>
    </xdr:from>
    <xdr:to>
      <xdr:col>12</xdr:col>
      <xdr:colOff>779</xdr:colOff>
      <xdr:row>12</xdr:row>
      <xdr:rowOff>223794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20170242">
          <a:off x="4368208" y="3187529"/>
          <a:ext cx="871321" cy="227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Returning</a:t>
          </a:r>
        </a:p>
      </xdr:txBody>
    </xdr:sp>
    <xdr:clientData/>
  </xdr:twoCellAnchor>
  <xdr:twoCellAnchor>
    <xdr:from>
      <xdr:col>11</xdr:col>
      <xdr:colOff>61914</xdr:colOff>
      <xdr:row>11</xdr:row>
      <xdr:rowOff>123824</xdr:rowOff>
    </xdr:from>
    <xdr:to>
      <xdr:col>13</xdr:col>
      <xdr:colOff>68581</xdr:colOff>
      <xdr:row>12</xdr:row>
      <xdr:rowOff>152399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rot="20170242">
          <a:off x="5053014" y="3152774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11</xdr:col>
      <xdr:colOff>14288</xdr:colOff>
      <xdr:row>13</xdr:row>
      <xdr:rowOff>104773</xdr:rowOff>
    </xdr:from>
    <xdr:to>
      <xdr:col>13</xdr:col>
      <xdr:colOff>20955</xdr:colOff>
      <xdr:row>14</xdr:row>
      <xdr:rowOff>142873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rot="20170242">
          <a:off x="5005388" y="36861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9</xdr:col>
      <xdr:colOff>4763</xdr:colOff>
      <xdr:row>13</xdr:row>
      <xdr:rowOff>114298</xdr:rowOff>
    </xdr:from>
    <xdr:to>
      <xdr:col>10</xdr:col>
      <xdr:colOff>497205</xdr:colOff>
      <xdr:row>14</xdr:row>
      <xdr:rowOff>152398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rot="20170242">
          <a:off x="4252913" y="369569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6</xdr:col>
      <xdr:colOff>500062</xdr:colOff>
      <xdr:row>13</xdr:row>
      <xdr:rowOff>114298</xdr:rowOff>
    </xdr:from>
    <xdr:to>
      <xdr:col>9</xdr:col>
      <xdr:colOff>1904</xdr:colOff>
      <xdr:row>14</xdr:row>
      <xdr:rowOff>152398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rot="20170242">
          <a:off x="3529012" y="369569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5</xdr:col>
      <xdr:colOff>97372</xdr:colOff>
      <xdr:row>13</xdr:row>
      <xdr:rowOff>118663</xdr:rowOff>
    </xdr:from>
    <xdr:to>
      <xdr:col>8</xdr:col>
      <xdr:colOff>137766</xdr:colOff>
      <xdr:row>14</xdr:row>
      <xdr:rowOff>197033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20170242">
          <a:off x="2926297" y="3700063"/>
          <a:ext cx="973844" cy="230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Returning</a:t>
          </a:r>
        </a:p>
      </xdr:txBody>
    </xdr:sp>
    <xdr:clientData/>
  </xdr:twoCellAnchor>
  <xdr:twoCellAnchor>
    <xdr:from>
      <xdr:col>3</xdr:col>
      <xdr:colOff>152986</xdr:colOff>
      <xdr:row>14</xdr:row>
      <xdr:rowOff>40216</xdr:rowOff>
    </xdr:from>
    <xdr:to>
      <xdr:col>5</xdr:col>
      <xdr:colOff>129776</xdr:colOff>
      <xdr:row>14</xdr:row>
      <xdr:rowOff>227856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rot="20170242">
          <a:off x="2153236" y="3774016"/>
          <a:ext cx="805465" cy="18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Returning</a:t>
          </a:r>
        </a:p>
      </xdr:txBody>
    </xdr:sp>
    <xdr:clientData/>
  </xdr:twoCellAnchor>
  <xdr:twoCellAnchor>
    <xdr:from>
      <xdr:col>11</xdr:col>
      <xdr:colOff>4764</xdr:colOff>
      <xdr:row>3</xdr:row>
      <xdr:rowOff>333375</xdr:rowOff>
    </xdr:from>
    <xdr:to>
      <xdr:col>13</xdr:col>
      <xdr:colOff>11431</xdr:colOff>
      <xdr:row>4</xdr:row>
      <xdr:rowOff>133350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rot="20170242">
          <a:off x="4995864" y="914400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11</xdr:col>
      <xdr:colOff>4763</xdr:colOff>
      <xdr:row>5</xdr:row>
      <xdr:rowOff>76198</xdr:rowOff>
    </xdr:from>
    <xdr:to>
      <xdr:col>13</xdr:col>
      <xdr:colOff>11430</xdr:colOff>
      <xdr:row>6</xdr:row>
      <xdr:rowOff>114298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rot="20170242">
          <a:off x="4995863" y="14573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8</xdr:col>
      <xdr:colOff>452438</xdr:colOff>
      <xdr:row>5</xdr:row>
      <xdr:rowOff>76198</xdr:rowOff>
    </xdr:from>
    <xdr:to>
      <xdr:col>10</xdr:col>
      <xdr:colOff>459105</xdr:colOff>
      <xdr:row>6</xdr:row>
      <xdr:rowOff>114298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20170242">
          <a:off x="4214813" y="14573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14288</xdr:colOff>
      <xdr:row>5</xdr:row>
      <xdr:rowOff>95248</xdr:rowOff>
    </xdr:from>
    <xdr:to>
      <xdr:col>9</xdr:col>
      <xdr:colOff>30480</xdr:colOff>
      <xdr:row>6</xdr:row>
      <xdr:rowOff>133348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rot="20170242">
          <a:off x="3557588" y="14763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11</xdr:col>
      <xdr:colOff>14289</xdr:colOff>
      <xdr:row>7</xdr:row>
      <xdr:rowOff>123823</xdr:rowOff>
    </xdr:from>
    <xdr:to>
      <xdr:col>13</xdr:col>
      <xdr:colOff>20956</xdr:colOff>
      <xdr:row>8</xdr:row>
      <xdr:rowOff>152398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rot="20170242">
          <a:off x="5005389" y="20478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9</xdr:col>
      <xdr:colOff>4761</xdr:colOff>
      <xdr:row>7</xdr:row>
      <xdr:rowOff>133349</xdr:rowOff>
    </xdr:from>
    <xdr:to>
      <xdr:col>10</xdr:col>
      <xdr:colOff>497203</xdr:colOff>
      <xdr:row>8</xdr:row>
      <xdr:rowOff>161924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rot="20170242">
          <a:off x="4252911" y="2057399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6</xdr:col>
      <xdr:colOff>481013</xdr:colOff>
      <xdr:row>7</xdr:row>
      <xdr:rowOff>114298</xdr:rowOff>
    </xdr:from>
    <xdr:to>
      <xdr:col>8</xdr:col>
      <xdr:colOff>468630</xdr:colOff>
      <xdr:row>8</xdr:row>
      <xdr:rowOff>142873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rot="20170242">
          <a:off x="3509963" y="20383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172036</xdr:colOff>
      <xdr:row>4</xdr:row>
      <xdr:rowOff>106891</xdr:rowOff>
    </xdr:from>
    <xdr:to>
      <xdr:col>5</xdr:col>
      <xdr:colOff>148826</xdr:colOff>
      <xdr:row>4</xdr:row>
      <xdr:rowOff>294532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rot="20170242">
          <a:off x="2172286" y="1078441"/>
          <a:ext cx="805465" cy="187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Returning</a:t>
          </a:r>
        </a:p>
      </xdr:txBody>
    </xdr:sp>
    <xdr:clientData/>
  </xdr:twoCellAnchor>
  <xdr:twoCellAnchor>
    <xdr:from>
      <xdr:col>4</xdr:col>
      <xdr:colOff>395289</xdr:colOff>
      <xdr:row>5</xdr:row>
      <xdr:rowOff>114298</xdr:rowOff>
    </xdr:from>
    <xdr:to>
      <xdr:col>6</xdr:col>
      <xdr:colOff>449581</xdr:colOff>
      <xdr:row>6</xdr:row>
      <xdr:rowOff>152398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rot="20170242">
          <a:off x="2757489" y="14954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Resered</a:t>
          </a:r>
        </a:p>
      </xdr:txBody>
    </xdr:sp>
    <xdr:clientData/>
  </xdr:twoCellAnchor>
  <xdr:twoCellAnchor>
    <xdr:from>
      <xdr:col>3</xdr:col>
      <xdr:colOff>119063</xdr:colOff>
      <xdr:row>5</xdr:row>
      <xdr:rowOff>133348</xdr:rowOff>
    </xdr:from>
    <xdr:to>
      <xdr:col>5</xdr:col>
      <xdr:colOff>11430</xdr:colOff>
      <xdr:row>6</xdr:row>
      <xdr:rowOff>171448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rot="20170242">
          <a:off x="2119313" y="15144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90487</xdr:colOff>
      <xdr:row>9</xdr:row>
      <xdr:rowOff>133348</xdr:rowOff>
    </xdr:from>
    <xdr:to>
      <xdr:col>4</xdr:col>
      <xdr:colOff>449579</xdr:colOff>
      <xdr:row>10</xdr:row>
      <xdr:rowOff>161923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rot="20170242">
          <a:off x="2090737" y="26098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/>
        </a:p>
      </xdr:txBody>
    </xdr:sp>
    <xdr:clientData/>
  </xdr:twoCellAnchor>
  <xdr:twoCellAnchor>
    <xdr:from>
      <xdr:col>4</xdr:col>
      <xdr:colOff>433388</xdr:colOff>
      <xdr:row>9</xdr:row>
      <xdr:rowOff>114298</xdr:rowOff>
    </xdr:from>
    <xdr:to>
      <xdr:col>6</xdr:col>
      <xdr:colOff>487680</xdr:colOff>
      <xdr:row>10</xdr:row>
      <xdr:rowOff>142873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rot="20170242">
          <a:off x="2795588" y="259079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/>
        </a:p>
      </xdr:txBody>
    </xdr:sp>
    <xdr:clientData/>
  </xdr:twoCellAnchor>
  <xdr:twoCellAnchor>
    <xdr:from>
      <xdr:col>9</xdr:col>
      <xdr:colOff>103756</xdr:colOff>
      <xdr:row>9</xdr:row>
      <xdr:rowOff>143081</xdr:rowOff>
    </xdr:from>
    <xdr:to>
      <xdr:col>12</xdr:col>
      <xdr:colOff>64709</xdr:colOff>
      <xdr:row>10</xdr:row>
      <xdr:rowOff>191668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rot="20170242">
          <a:off x="4351906" y="2619581"/>
          <a:ext cx="951553" cy="210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Returning</a:t>
          </a:r>
        </a:p>
      </xdr:txBody>
    </xdr:sp>
    <xdr:clientData/>
  </xdr:twoCellAnchor>
  <xdr:twoCellAnchor>
    <xdr:from>
      <xdr:col>10</xdr:col>
      <xdr:colOff>481013</xdr:colOff>
      <xdr:row>9</xdr:row>
      <xdr:rowOff>95248</xdr:rowOff>
    </xdr:from>
    <xdr:to>
      <xdr:col>12</xdr:col>
      <xdr:colOff>440055</xdr:colOff>
      <xdr:row>10</xdr:row>
      <xdr:rowOff>123823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rot="20170242">
          <a:off x="4957763" y="25717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9</xdr:col>
      <xdr:colOff>33338</xdr:colOff>
      <xdr:row>3</xdr:row>
      <xdr:rowOff>314324</xdr:rowOff>
    </xdr:from>
    <xdr:to>
      <xdr:col>11</xdr:col>
      <xdr:colOff>11430</xdr:colOff>
      <xdr:row>4</xdr:row>
      <xdr:rowOff>114299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rot="20170242">
          <a:off x="4281488" y="895349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4762</xdr:colOff>
      <xdr:row>3</xdr:row>
      <xdr:rowOff>333374</xdr:rowOff>
    </xdr:from>
    <xdr:to>
      <xdr:col>9</xdr:col>
      <xdr:colOff>20954</xdr:colOff>
      <xdr:row>4</xdr:row>
      <xdr:rowOff>133349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rot="20170242">
          <a:off x="3548062" y="914399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4</xdr:col>
      <xdr:colOff>395289</xdr:colOff>
      <xdr:row>7</xdr:row>
      <xdr:rowOff>114297</xdr:rowOff>
    </xdr:from>
    <xdr:to>
      <xdr:col>6</xdr:col>
      <xdr:colOff>449581</xdr:colOff>
      <xdr:row>8</xdr:row>
      <xdr:rowOff>142872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rot="20170242">
          <a:off x="2757489" y="2038347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128588</xdr:colOff>
      <xdr:row>7</xdr:row>
      <xdr:rowOff>114298</xdr:rowOff>
    </xdr:from>
    <xdr:to>
      <xdr:col>5</xdr:col>
      <xdr:colOff>20955</xdr:colOff>
      <xdr:row>8</xdr:row>
      <xdr:rowOff>142873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rot="20170242">
          <a:off x="2128838" y="20383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163830</xdr:colOff>
      <xdr:row>1</xdr:row>
      <xdr:rowOff>7620</xdr:rowOff>
    </xdr:from>
    <xdr:to>
      <xdr:col>17</xdr:col>
      <xdr:colOff>430530</xdr:colOff>
      <xdr:row>19</xdr:row>
      <xdr:rowOff>91440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6200000">
          <a:off x="5410200" y="2449830"/>
          <a:ext cx="477012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- - - - - - - - - - - - - - - - - - - - - - Irwin Simpson Road - - - - - - - - - - - - - - - - - - - - - - - - - -</a:t>
          </a:r>
        </a:p>
      </xdr:txBody>
    </xdr:sp>
    <xdr:clientData/>
  </xdr:twoCellAnchor>
  <xdr:twoCellAnchor>
    <xdr:from>
      <xdr:col>0</xdr:col>
      <xdr:colOff>64770</xdr:colOff>
      <xdr:row>2</xdr:row>
      <xdr:rowOff>72390</xdr:rowOff>
    </xdr:from>
    <xdr:to>
      <xdr:col>0</xdr:col>
      <xdr:colOff>807720</xdr:colOff>
      <xdr:row>4</xdr:row>
      <xdr:rowOff>64770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150495" y="360045"/>
          <a:ext cx="571500" cy="74295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l"/>
          <a:r>
            <a:rPr lang="en-US" sz="1200" b="1" i="0" baseline="0"/>
            <a:t>NORTH</a:t>
          </a:r>
        </a:p>
      </xdr:txBody>
    </xdr:sp>
    <xdr:clientData/>
  </xdr:twoCellAnchor>
  <xdr:twoCellAnchor>
    <xdr:from>
      <xdr:col>2</xdr:col>
      <xdr:colOff>15240</xdr:colOff>
      <xdr:row>0</xdr:row>
      <xdr:rowOff>0</xdr:rowOff>
    </xdr:from>
    <xdr:to>
      <xdr:col>14</xdr:col>
      <xdr:colOff>114300</xdr:colOff>
      <xdr:row>1</xdr:row>
      <xdr:rowOff>3810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46860" y="0"/>
          <a:ext cx="4815840" cy="19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b" anchorCtr="0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- - - - - - - - - - - - - - - - - - - - - -   I-71  - - - - - - - - - - - - - - - - - - - - - - - - - -</a:t>
          </a:r>
        </a:p>
      </xdr:txBody>
    </xdr:sp>
    <xdr:clientData/>
  </xdr:twoCellAnchor>
  <xdr:twoCellAnchor>
    <xdr:from>
      <xdr:col>4</xdr:col>
      <xdr:colOff>452437</xdr:colOff>
      <xdr:row>3</xdr:row>
      <xdr:rowOff>333374</xdr:rowOff>
    </xdr:from>
    <xdr:to>
      <xdr:col>6</xdr:col>
      <xdr:colOff>506729</xdr:colOff>
      <xdr:row>4</xdr:row>
      <xdr:rowOff>133349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 rot="20170242">
          <a:off x="2814637" y="914399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138113</xdr:colOff>
      <xdr:row>11</xdr:row>
      <xdr:rowOff>142873</xdr:rowOff>
    </xdr:from>
    <xdr:to>
      <xdr:col>5</xdr:col>
      <xdr:colOff>30480</xdr:colOff>
      <xdr:row>12</xdr:row>
      <xdr:rowOff>171448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20170242">
          <a:off x="2138363" y="31718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4</xdr:col>
      <xdr:colOff>461962</xdr:colOff>
      <xdr:row>11</xdr:row>
      <xdr:rowOff>123823</xdr:rowOff>
    </xdr:from>
    <xdr:to>
      <xdr:col>7</xdr:col>
      <xdr:colOff>1904</xdr:colOff>
      <xdr:row>12</xdr:row>
      <xdr:rowOff>152398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 rot="20170242">
          <a:off x="2824162" y="31527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14288</xdr:colOff>
      <xdr:row>11</xdr:row>
      <xdr:rowOff>95248</xdr:rowOff>
    </xdr:from>
    <xdr:to>
      <xdr:col>9</xdr:col>
      <xdr:colOff>30480</xdr:colOff>
      <xdr:row>12</xdr:row>
      <xdr:rowOff>123823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 rot="20170242">
          <a:off x="3557588" y="312419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9</xdr:col>
      <xdr:colOff>42863</xdr:colOff>
      <xdr:row>11</xdr:row>
      <xdr:rowOff>104773</xdr:rowOff>
    </xdr:from>
    <xdr:to>
      <xdr:col>11</xdr:col>
      <xdr:colOff>20955</xdr:colOff>
      <xdr:row>12</xdr:row>
      <xdr:rowOff>133348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 rot="20170242">
          <a:off x="4291013" y="31337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11</xdr:col>
      <xdr:colOff>104550</xdr:colOff>
      <xdr:row>12</xdr:row>
      <xdr:rowOff>14458</xdr:rowOff>
    </xdr:from>
    <xdr:to>
      <xdr:col>13</xdr:col>
      <xdr:colOff>255178</xdr:colOff>
      <xdr:row>12</xdr:row>
      <xdr:rowOff>199275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 rot="20170242">
          <a:off x="5095650" y="3205333"/>
          <a:ext cx="865003" cy="184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Returning</a:t>
          </a:r>
        </a:p>
      </xdr:txBody>
    </xdr:sp>
    <xdr:clientData/>
  </xdr:twoCellAnchor>
  <xdr:twoCellAnchor>
    <xdr:from>
      <xdr:col>11</xdr:col>
      <xdr:colOff>14288</xdr:colOff>
      <xdr:row>13</xdr:row>
      <xdr:rowOff>104773</xdr:rowOff>
    </xdr:from>
    <xdr:to>
      <xdr:col>13</xdr:col>
      <xdr:colOff>20955</xdr:colOff>
      <xdr:row>14</xdr:row>
      <xdr:rowOff>142873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 rot="20170242">
          <a:off x="5005388" y="36861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9</xdr:col>
      <xdr:colOff>4763</xdr:colOff>
      <xdr:row>13</xdr:row>
      <xdr:rowOff>114298</xdr:rowOff>
    </xdr:from>
    <xdr:to>
      <xdr:col>10</xdr:col>
      <xdr:colOff>497205</xdr:colOff>
      <xdr:row>14</xdr:row>
      <xdr:rowOff>152398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 rot="20170242">
          <a:off x="4252913" y="369569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6</xdr:col>
      <xdr:colOff>500062</xdr:colOff>
      <xdr:row>13</xdr:row>
      <xdr:rowOff>114298</xdr:rowOff>
    </xdr:from>
    <xdr:to>
      <xdr:col>9</xdr:col>
      <xdr:colOff>1904</xdr:colOff>
      <xdr:row>14</xdr:row>
      <xdr:rowOff>152398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 rot="20170242">
          <a:off x="3529012" y="369569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4</xdr:col>
      <xdr:colOff>414338</xdr:colOff>
      <xdr:row>13</xdr:row>
      <xdr:rowOff>133348</xdr:rowOff>
    </xdr:from>
    <xdr:to>
      <xdr:col>6</xdr:col>
      <xdr:colOff>468630</xdr:colOff>
      <xdr:row>14</xdr:row>
      <xdr:rowOff>171448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20170242">
          <a:off x="2776538" y="37147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128588</xdr:colOff>
      <xdr:row>13</xdr:row>
      <xdr:rowOff>123824</xdr:rowOff>
    </xdr:from>
    <xdr:to>
      <xdr:col>5</xdr:col>
      <xdr:colOff>20955</xdr:colOff>
      <xdr:row>14</xdr:row>
      <xdr:rowOff>161924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 rot="20170242">
          <a:off x="2128838" y="3705224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11</xdr:col>
      <xdr:colOff>4764</xdr:colOff>
      <xdr:row>3</xdr:row>
      <xdr:rowOff>333375</xdr:rowOff>
    </xdr:from>
    <xdr:to>
      <xdr:col>13</xdr:col>
      <xdr:colOff>11431</xdr:colOff>
      <xdr:row>4</xdr:row>
      <xdr:rowOff>133350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rot="20170242">
          <a:off x="4995864" y="914400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11</xdr:col>
      <xdr:colOff>4763</xdr:colOff>
      <xdr:row>5</xdr:row>
      <xdr:rowOff>76198</xdr:rowOff>
    </xdr:from>
    <xdr:to>
      <xdr:col>13</xdr:col>
      <xdr:colOff>11430</xdr:colOff>
      <xdr:row>6</xdr:row>
      <xdr:rowOff>114298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 rot="20170242">
          <a:off x="4995863" y="14573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8</xdr:col>
      <xdr:colOff>452438</xdr:colOff>
      <xdr:row>5</xdr:row>
      <xdr:rowOff>76198</xdr:rowOff>
    </xdr:from>
    <xdr:to>
      <xdr:col>10</xdr:col>
      <xdr:colOff>459105</xdr:colOff>
      <xdr:row>6</xdr:row>
      <xdr:rowOff>114298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 rot="20170242">
          <a:off x="4214813" y="14573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14288</xdr:colOff>
      <xdr:row>5</xdr:row>
      <xdr:rowOff>95248</xdr:rowOff>
    </xdr:from>
    <xdr:to>
      <xdr:col>9</xdr:col>
      <xdr:colOff>30480</xdr:colOff>
      <xdr:row>6</xdr:row>
      <xdr:rowOff>133348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 rot="20170242">
          <a:off x="3557588" y="14763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11</xdr:col>
      <xdr:colOff>14289</xdr:colOff>
      <xdr:row>7</xdr:row>
      <xdr:rowOff>123823</xdr:rowOff>
    </xdr:from>
    <xdr:to>
      <xdr:col>13</xdr:col>
      <xdr:colOff>20956</xdr:colOff>
      <xdr:row>8</xdr:row>
      <xdr:rowOff>152398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 rot="20170242">
          <a:off x="5005389" y="20478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9</xdr:col>
      <xdr:colOff>4761</xdr:colOff>
      <xdr:row>7</xdr:row>
      <xdr:rowOff>133349</xdr:rowOff>
    </xdr:from>
    <xdr:to>
      <xdr:col>10</xdr:col>
      <xdr:colOff>497203</xdr:colOff>
      <xdr:row>8</xdr:row>
      <xdr:rowOff>161924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 rot="20170242">
          <a:off x="4252911" y="2057399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6</xdr:col>
      <xdr:colOff>481013</xdr:colOff>
      <xdr:row>7</xdr:row>
      <xdr:rowOff>114298</xdr:rowOff>
    </xdr:from>
    <xdr:to>
      <xdr:col>8</xdr:col>
      <xdr:colOff>468630</xdr:colOff>
      <xdr:row>8</xdr:row>
      <xdr:rowOff>142873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 rot="20170242">
          <a:off x="3509963" y="20383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100013</xdr:colOff>
      <xdr:row>3</xdr:row>
      <xdr:rowOff>352423</xdr:rowOff>
    </xdr:from>
    <xdr:to>
      <xdr:col>4</xdr:col>
      <xdr:colOff>459105</xdr:colOff>
      <xdr:row>4</xdr:row>
      <xdr:rowOff>152398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 rot="20170242">
          <a:off x="2100263" y="9334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4</xdr:col>
      <xdr:colOff>395289</xdr:colOff>
      <xdr:row>5</xdr:row>
      <xdr:rowOff>114298</xdr:rowOff>
    </xdr:from>
    <xdr:to>
      <xdr:col>6</xdr:col>
      <xdr:colOff>449581</xdr:colOff>
      <xdr:row>6</xdr:row>
      <xdr:rowOff>152398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 rot="20170242">
          <a:off x="2757489" y="149542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119063</xdr:colOff>
      <xdr:row>5</xdr:row>
      <xdr:rowOff>133348</xdr:rowOff>
    </xdr:from>
    <xdr:to>
      <xdr:col>5</xdr:col>
      <xdr:colOff>11430</xdr:colOff>
      <xdr:row>6</xdr:row>
      <xdr:rowOff>171448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 rot="20170242">
          <a:off x="2119313" y="15144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90487</xdr:colOff>
      <xdr:row>9</xdr:row>
      <xdr:rowOff>133348</xdr:rowOff>
    </xdr:from>
    <xdr:to>
      <xdr:col>4</xdr:col>
      <xdr:colOff>449579</xdr:colOff>
      <xdr:row>10</xdr:row>
      <xdr:rowOff>161923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 rot="20170242">
          <a:off x="2090737" y="26098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4</xdr:col>
      <xdr:colOff>433388</xdr:colOff>
      <xdr:row>9</xdr:row>
      <xdr:rowOff>114298</xdr:rowOff>
    </xdr:from>
    <xdr:to>
      <xdr:col>6</xdr:col>
      <xdr:colOff>487680</xdr:colOff>
      <xdr:row>10</xdr:row>
      <xdr:rowOff>142873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 rot="20170242">
          <a:off x="2795588" y="259079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8</xdr:col>
      <xdr:colOff>461963</xdr:colOff>
      <xdr:row>9</xdr:row>
      <xdr:rowOff>104773</xdr:rowOff>
    </xdr:from>
    <xdr:to>
      <xdr:col>10</xdr:col>
      <xdr:colOff>468630</xdr:colOff>
      <xdr:row>10</xdr:row>
      <xdr:rowOff>133348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 rot="20170242">
          <a:off x="4224338" y="2581273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11</xdr:col>
      <xdr:colOff>69389</xdr:colOff>
      <xdr:row>9</xdr:row>
      <xdr:rowOff>154703</xdr:rowOff>
    </xdr:from>
    <xdr:to>
      <xdr:col>13</xdr:col>
      <xdr:colOff>214137</xdr:colOff>
      <xdr:row>10</xdr:row>
      <xdr:rowOff>211429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 rot="20170242">
          <a:off x="5060489" y="2631203"/>
          <a:ext cx="859123" cy="218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Returning</a:t>
          </a:r>
        </a:p>
      </xdr:txBody>
    </xdr:sp>
    <xdr:clientData/>
  </xdr:twoCellAnchor>
  <xdr:twoCellAnchor>
    <xdr:from>
      <xdr:col>9</xdr:col>
      <xdr:colOff>33338</xdr:colOff>
      <xdr:row>3</xdr:row>
      <xdr:rowOff>314324</xdr:rowOff>
    </xdr:from>
    <xdr:to>
      <xdr:col>11</xdr:col>
      <xdr:colOff>11430</xdr:colOff>
      <xdr:row>4</xdr:row>
      <xdr:rowOff>114299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 rot="20170242">
          <a:off x="4281488" y="895349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4762</xdr:colOff>
      <xdr:row>3</xdr:row>
      <xdr:rowOff>333374</xdr:rowOff>
    </xdr:from>
    <xdr:to>
      <xdr:col>9</xdr:col>
      <xdr:colOff>20954</xdr:colOff>
      <xdr:row>4</xdr:row>
      <xdr:rowOff>133349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 rot="20170242">
          <a:off x="3548062" y="914399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4</xdr:col>
      <xdr:colOff>395289</xdr:colOff>
      <xdr:row>7</xdr:row>
      <xdr:rowOff>114297</xdr:rowOff>
    </xdr:from>
    <xdr:to>
      <xdr:col>6</xdr:col>
      <xdr:colOff>449581</xdr:colOff>
      <xdr:row>8</xdr:row>
      <xdr:rowOff>142872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 rot="20170242">
          <a:off x="2757489" y="2038347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128588</xdr:colOff>
      <xdr:row>7</xdr:row>
      <xdr:rowOff>114298</xdr:rowOff>
    </xdr:from>
    <xdr:to>
      <xdr:col>5</xdr:col>
      <xdr:colOff>20955</xdr:colOff>
      <xdr:row>8</xdr:row>
      <xdr:rowOff>142873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 rot="20170242">
          <a:off x="2128838" y="2038348"/>
          <a:ext cx="721042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0</xdr:row>
      <xdr:rowOff>0</xdr:rowOff>
    </xdr:from>
    <xdr:to>
      <xdr:col>10</xdr:col>
      <xdr:colOff>144780</xdr:colOff>
      <xdr:row>1</xdr:row>
      <xdr:rowOff>3810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21080" y="0"/>
          <a:ext cx="3406140" cy="18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b" anchorCtr="0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- - - - - - - - - - - - - - K</a:t>
          </a:r>
          <a:r>
            <a:rPr lang="en-US" sz="1100" i="0" baseline="0">
              <a:solidFill>
                <a:sysClr val="windowText" lastClr="000000"/>
              </a:solidFill>
            </a:rPr>
            <a:t>ing Avenue </a:t>
          </a:r>
          <a:r>
            <a:rPr lang="en-US" sz="1100" i="0">
              <a:solidFill>
                <a:sysClr val="windowText" lastClr="000000"/>
              </a:solidFill>
            </a:rPr>
            <a:t> - - - -- - - - - - - - - - - -</a:t>
          </a:r>
        </a:p>
      </xdr:txBody>
    </xdr:sp>
    <xdr:clientData/>
  </xdr:twoCellAnchor>
  <xdr:twoCellAnchor>
    <xdr:from>
      <xdr:col>10</xdr:col>
      <xdr:colOff>144780</xdr:colOff>
      <xdr:row>12</xdr:row>
      <xdr:rowOff>38100</xdr:rowOff>
    </xdr:from>
    <xdr:to>
      <xdr:col>12</xdr:col>
      <xdr:colOff>502920</xdr:colOff>
      <xdr:row>15</xdr:row>
      <xdr:rowOff>106680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27220" y="3489960"/>
          <a:ext cx="1036320" cy="61722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  <a:p>
          <a:pPr algn="l"/>
          <a:r>
            <a:rPr lang="en-US" sz="1100"/>
            <a:t>North</a:t>
          </a:r>
        </a:p>
      </xdr:txBody>
    </xdr:sp>
    <xdr:clientData/>
  </xdr:twoCellAnchor>
  <xdr:twoCellAnchor>
    <xdr:from>
      <xdr:col>0</xdr:col>
      <xdr:colOff>53340</xdr:colOff>
      <xdr:row>0</xdr:row>
      <xdr:rowOff>121920</xdr:rowOff>
    </xdr:from>
    <xdr:to>
      <xdr:col>0</xdr:col>
      <xdr:colOff>320040</xdr:colOff>
      <xdr:row>4</xdr:row>
      <xdr:rowOff>259080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-346710" y="521970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Entrance Drive</a:t>
          </a:r>
        </a:p>
      </xdr:txBody>
    </xdr:sp>
    <xdr:clientData/>
  </xdr:twoCellAnchor>
  <xdr:twoCellAnchor>
    <xdr:from>
      <xdr:col>5</xdr:col>
      <xdr:colOff>22861</xdr:colOff>
      <xdr:row>7</xdr:row>
      <xdr:rowOff>114301</xdr:rowOff>
    </xdr:from>
    <xdr:to>
      <xdr:col>7</xdr:col>
      <xdr:colOff>22861</xdr:colOff>
      <xdr:row>8</xdr:row>
      <xdr:rowOff>236221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 rot="20170242">
          <a:off x="2484121" y="2004061"/>
          <a:ext cx="7315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30481</xdr:colOff>
      <xdr:row>7</xdr:row>
      <xdr:rowOff>114299</xdr:rowOff>
    </xdr:from>
    <xdr:to>
      <xdr:col>9</xdr:col>
      <xdr:colOff>45721</xdr:colOff>
      <xdr:row>8</xdr:row>
      <xdr:rowOff>236219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rot="20170242">
          <a:off x="3223261" y="2004059"/>
          <a:ext cx="7315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403862</xdr:colOff>
      <xdr:row>7</xdr:row>
      <xdr:rowOff>129540</xdr:rowOff>
    </xdr:from>
    <xdr:to>
      <xdr:col>5</xdr:col>
      <xdr:colOff>60962</xdr:colOff>
      <xdr:row>8</xdr:row>
      <xdr:rowOff>251460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 rot="20170242">
          <a:off x="1790702" y="2019300"/>
          <a:ext cx="7315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374334</xdr:colOff>
      <xdr:row>5</xdr:row>
      <xdr:rowOff>108588</xdr:rowOff>
    </xdr:from>
    <xdr:to>
      <xdr:col>5</xdr:col>
      <xdr:colOff>12384</xdr:colOff>
      <xdr:row>6</xdr:row>
      <xdr:rowOff>220983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 rot="20170242">
          <a:off x="1812609" y="1432563"/>
          <a:ext cx="77152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5</xdr:col>
      <xdr:colOff>12385</xdr:colOff>
      <xdr:row>5</xdr:row>
      <xdr:rowOff>118112</xdr:rowOff>
    </xdr:from>
    <xdr:to>
      <xdr:col>7</xdr:col>
      <xdr:colOff>12385</xdr:colOff>
      <xdr:row>6</xdr:row>
      <xdr:rowOff>230507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 rot="20170242">
          <a:off x="2584135" y="1442087"/>
          <a:ext cx="77152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21909</xdr:colOff>
      <xdr:row>5</xdr:row>
      <xdr:rowOff>99062</xdr:rowOff>
    </xdr:from>
    <xdr:to>
      <xdr:col>9</xdr:col>
      <xdr:colOff>31434</xdr:colOff>
      <xdr:row>6</xdr:row>
      <xdr:rowOff>211457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 rot="20170242">
          <a:off x="3365184" y="1423037"/>
          <a:ext cx="77152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3</xdr:col>
      <xdr:colOff>402909</xdr:colOff>
      <xdr:row>3</xdr:row>
      <xdr:rowOff>318138</xdr:rowOff>
    </xdr:from>
    <xdr:to>
      <xdr:col>5</xdr:col>
      <xdr:colOff>40959</xdr:colOff>
      <xdr:row>4</xdr:row>
      <xdr:rowOff>201933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 rot="20170242">
          <a:off x="1841184" y="861063"/>
          <a:ext cx="77152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4</xdr:col>
      <xdr:colOff>488634</xdr:colOff>
      <xdr:row>3</xdr:row>
      <xdr:rowOff>318138</xdr:rowOff>
    </xdr:from>
    <xdr:to>
      <xdr:col>6</xdr:col>
      <xdr:colOff>536259</xdr:colOff>
      <xdr:row>4</xdr:row>
      <xdr:rowOff>201933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 rot="20170242">
          <a:off x="2555559" y="861063"/>
          <a:ext cx="77152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  <xdr:twoCellAnchor>
    <xdr:from>
      <xdr:col>7</xdr:col>
      <xdr:colOff>50484</xdr:colOff>
      <xdr:row>3</xdr:row>
      <xdr:rowOff>308613</xdr:rowOff>
    </xdr:from>
    <xdr:to>
      <xdr:col>9</xdr:col>
      <xdr:colOff>60009</xdr:colOff>
      <xdr:row>4</xdr:row>
      <xdr:rowOff>192408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20170242">
          <a:off x="3393759" y="851538"/>
          <a:ext cx="77152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Reserved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163830</xdr:colOff>
      <xdr:row>1</xdr:row>
      <xdr:rowOff>7620</xdr:rowOff>
    </xdr:from>
    <xdr:to>
      <xdr:col>17</xdr:col>
      <xdr:colOff>430530</xdr:colOff>
      <xdr:row>19</xdr:row>
      <xdr:rowOff>91440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 rot="16200000">
          <a:off x="4968240" y="2510790"/>
          <a:ext cx="490728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- - - - - - - - - - - - - - - - - - - - - - Irwin Simpson Road - - - - - - - - - - - - - - - - - - - - - - - - - -</a:t>
          </a:r>
        </a:p>
      </xdr:txBody>
    </xdr:sp>
    <xdr:clientData/>
  </xdr:twoCellAnchor>
  <xdr:twoCellAnchor>
    <xdr:from>
      <xdr:col>0</xdr:col>
      <xdr:colOff>64770</xdr:colOff>
      <xdr:row>2</xdr:row>
      <xdr:rowOff>72390</xdr:rowOff>
    </xdr:from>
    <xdr:to>
      <xdr:col>0</xdr:col>
      <xdr:colOff>807720</xdr:colOff>
      <xdr:row>4</xdr:row>
      <xdr:rowOff>64770</xdr:rowOff>
    </xdr:to>
    <xdr:sp macro="" textlink="">
      <xdr:nvSpPr>
        <xdr:cNvPr id="7" name="Up Arrow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16200000">
          <a:off x="150495" y="352425"/>
          <a:ext cx="571500" cy="742950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l"/>
          <a:r>
            <a:rPr lang="en-US" sz="1200" b="1" i="0" baseline="0"/>
            <a:t>NORTH</a:t>
          </a:r>
        </a:p>
      </xdr:txBody>
    </xdr:sp>
    <xdr:clientData/>
  </xdr:twoCellAnchor>
  <xdr:twoCellAnchor>
    <xdr:from>
      <xdr:col>2</xdr:col>
      <xdr:colOff>15240</xdr:colOff>
      <xdr:row>0</xdr:row>
      <xdr:rowOff>0</xdr:rowOff>
    </xdr:from>
    <xdr:to>
      <xdr:col>14</xdr:col>
      <xdr:colOff>114300</xdr:colOff>
      <xdr:row>1</xdr:row>
      <xdr:rowOff>3810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546860" y="0"/>
          <a:ext cx="4815840" cy="18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b" anchorCtr="0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- - - - - - - - - - - - - - - - - - - - - -   I-71  - - - - - - - - - - - - - - - - - - - - - - - - - -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0</xdr:row>
      <xdr:rowOff>0</xdr:rowOff>
    </xdr:from>
    <xdr:to>
      <xdr:col>10</xdr:col>
      <xdr:colOff>144780</xdr:colOff>
      <xdr:row>1</xdr:row>
      <xdr:rowOff>3810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577340" y="0"/>
          <a:ext cx="3406140" cy="19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b" anchorCtr="0"/>
        <a:lstStyle/>
        <a:p>
          <a:pPr algn="ctr"/>
          <a:endParaRPr lang="en-US" sz="1100" i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98108</xdr:rowOff>
    </xdr:from>
    <xdr:to>
      <xdr:col>2</xdr:col>
      <xdr:colOff>342900</xdr:colOff>
      <xdr:row>12</xdr:row>
      <xdr:rowOff>218123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5400000">
          <a:off x="135255" y="2534603"/>
          <a:ext cx="1015365" cy="1285875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/>
            <a:t> </a:t>
          </a:r>
        </a:p>
        <a:p>
          <a:pPr algn="l"/>
          <a:r>
            <a:rPr lang="en-US" sz="900"/>
            <a:t>KME &amp; Carter Park Entrance</a:t>
          </a:r>
        </a:p>
      </xdr:txBody>
    </xdr:sp>
    <xdr:clientData/>
  </xdr:twoCellAnchor>
  <xdr:twoCellAnchor>
    <xdr:from>
      <xdr:col>0</xdr:col>
      <xdr:colOff>53340</xdr:colOff>
      <xdr:row>0</xdr:row>
      <xdr:rowOff>57150</xdr:rowOff>
    </xdr:from>
    <xdr:to>
      <xdr:col>0</xdr:col>
      <xdr:colOff>228600</xdr:colOff>
      <xdr:row>0</xdr:row>
      <xdr:rowOff>121920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 rot="16200000" flipH="1">
          <a:off x="108585" y="1905"/>
          <a:ext cx="64770" cy="175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4</xdr:row>
      <xdr:rowOff>47626</xdr:rowOff>
    </xdr:from>
    <xdr:to>
      <xdr:col>4</xdr:col>
      <xdr:colOff>419101</xdr:colOff>
      <xdr:row>4</xdr:row>
      <xdr:rowOff>327432</xdr:rowOff>
    </xdr:to>
    <xdr:pic>
      <xdr:nvPicPr>
        <xdr:cNvPr id="3" name="Picture 2" descr="ChooseDeerfield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9226" y="819151"/>
          <a:ext cx="647700" cy="279806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4</xdr:row>
      <xdr:rowOff>228600</xdr:rowOff>
    </xdr:from>
    <xdr:to>
      <xdr:col>1</xdr:col>
      <xdr:colOff>314324</xdr:colOff>
      <xdr:row>5</xdr:row>
      <xdr:rowOff>200025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90499" y="1000125"/>
          <a:ext cx="504825" cy="37147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800">
              <a:latin typeface="+mn-lt"/>
            </a:rPr>
            <a:t>Rain Barrel</a:t>
          </a:r>
        </a:p>
      </xdr:txBody>
    </xdr:sp>
    <xdr:clientData/>
  </xdr:twoCellAnchor>
  <xdr:twoCellAnchor>
    <xdr:from>
      <xdr:col>13</xdr:col>
      <xdr:colOff>9525</xdr:colOff>
      <xdr:row>15</xdr:row>
      <xdr:rowOff>76200</xdr:rowOff>
    </xdr:from>
    <xdr:to>
      <xdr:col>13</xdr:col>
      <xdr:colOff>514350</xdr:colOff>
      <xdr:row>17</xdr:row>
      <xdr:rowOff>66675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6477000" y="4429125"/>
          <a:ext cx="504825" cy="37147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800">
              <a:latin typeface="+mn-lt"/>
            </a:rPr>
            <a:t>Rain Barrel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4</xdr:row>
      <xdr:rowOff>66676</xdr:rowOff>
    </xdr:from>
    <xdr:to>
      <xdr:col>4</xdr:col>
      <xdr:colOff>695326</xdr:colOff>
      <xdr:row>4</xdr:row>
      <xdr:rowOff>346482</xdr:rowOff>
    </xdr:to>
    <xdr:pic>
      <xdr:nvPicPr>
        <xdr:cNvPr id="3" name="Picture 2" descr="ChooseDeerfield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5451" y="457201"/>
          <a:ext cx="647700" cy="279806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4</xdr:row>
      <xdr:rowOff>228600</xdr:rowOff>
    </xdr:from>
    <xdr:to>
      <xdr:col>1</xdr:col>
      <xdr:colOff>314324</xdr:colOff>
      <xdr:row>5</xdr:row>
      <xdr:rowOff>200025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90499" y="1000125"/>
          <a:ext cx="504825" cy="37147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800">
              <a:latin typeface="+mn-lt"/>
            </a:rPr>
            <a:t>Rain Barrel</a:t>
          </a:r>
        </a:p>
      </xdr:txBody>
    </xdr:sp>
    <xdr:clientData/>
  </xdr:twoCellAnchor>
  <xdr:twoCellAnchor>
    <xdr:from>
      <xdr:col>14</xdr:col>
      <xdr:colOff>200025</xdr:colOff>
      <xdr:row>15</xdr:row>
      <xdr:rowOff>85725</xdr:rowOff>
    </xdr:from>
    <xdr:to>
      <xdr:col>15</xdr:col>
      <xdr:colOff>9525</xdr:colOff>
      <xdr:row>17</xdr:row>
      <xdr:rowOff>76200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7010400" y="4438650"/>
          <a:ext cx="504825" cy="37147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800">
              <a:latin typeface="+mn-lt"/>
            </a:rPr>
            <a:t>Rain Barrel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zoomScaleNormal="100" workbookViewId="0">
      <selection activeCell="J27" sqref="J27"/>
    </sheetView>
  </sheetViews>
  <sheetFormatPr defaultColWidth="9.140625" defaultRowHeight="15" x14ac:dyDescent="0.25"/>
  <cols>
    <col min="1" max="1" width="17.28515625" style="91" bestFit="1" customWidth="1"/>
    <col min="2" max="2" width="22.7109375" style="91" customWidth="1"/>
    <col min="3" max="3" width="23.5703125" style="91" bestFit="1" customWidth="1"/>
    <col min="4" max="4" width="5.42578125" style="91" customWidth="1"/>
    <col min="5" max="5" width="7" style="91" customWidth="1"/>
    <col min="6" max="6" width="3" style="91" customWidth="1"/>
    <col min="7" max="7" width="7.7109375" style="91" customWidth="1"/>
    <col min="8" max="8" width="3.28515625" style="91" customWidth="1"/>
    <col min="9" max="9" width="7.28515625" style="91" customWidth="1"/>
    <col min="10" max="10" width="3.42578125" style="91" customWidth="1"/>
    <col min="11" max="11" width="7.7109375" style="91" customWidth="1"/>
    <col min="12" max="12" width="3.7109375" style="91" customWidth="1"/>
    <col min="13" max="13" width="7" style="91" customWidth="1"/>
    <col min="14" max="15" width="5.42578125" style="91" customWidth="1"/>
    <col min="16" max="16" width="4.42578125" style="91" customWidth="1"/>
    <col min="17" max="17" width="8.28515625" style="91" bestFit="1" customWidth="1"/>
    <col min="18" max="18" width="10.28515625" style="91" customWidth="1"/>
    <col min="19" max="16384" width="9.140625" style="91"/>
  </cols>
  <sheetData>
    <row r="1" spans="1:18" ht="15.75" thickTop="1" x14ac:dyDescent="0.25">
      <c r="A1" s="127"/>
      <c r="B1" s="128"/>
      <c r="C1" s="128"/>
      <c r="D1" s="128"/>
      <c r="E1" s="274"/>
      <c r="F1" s="274"/>
      <c r="G1" s="274"/>
      <c r="H1" s="274"/>
      <c r="I1" s="274"/>
      <c r="J1" s="274"/>
      <c r="K1" s="274"/>
      <c r="L1" s="274"/>
      <c r="M1" s="274"/>
      <c r="N1" s="129"/>
      <c r="O1" s="129"/>
      <c r="P1" s="128"/>
      <c r="Q1" s="128"/>
      <c r="R1" s="130"/>
    </row>
    <row r="2" spans="1:18" x14ac:dyDescent="0.25">
      <c r="A2" s="131"/>
      <c r="B2" s="102"/>
      <c r="C2" s="102"/>
      <c r="D2" s="102"/>
      <c r="E2" s="126"/>
      <c r="F2" s="126"/>
      <c r="G2" s="126"/>
      <c r="H2" s="126"/>
      <c r="I2" s="126"/>
      <c r="J2" s="126"/>
      <c r="K2" s="126"/>
      <c r="L2" s="126"/>
      <c r="M2" s="126"/>
      <c r="N2" s="112"/>
      <c r="O2" s="112"/>
      <c r="P2" s="102"/>
      <c r="Q2" s="102"/>
      <c r="R2" s="132"/>
    </row>
    <row r="3" spans="1:18" x14ac:dyDescent="0.25">
      <c r="A3" s="131"/>
      <c r="B3" s="102"/>
      <c r="C3" s="102"/>
      <c r="D3" s="102"/>
      <c r="E3" s="126"/>
      <c r="F3" s="126"/>
      <c r="G3" s="126"/>
      <c r="H3" s="126"/>
      <c r="I3" s="126"/>
      <c r="J3" s="126"/>
      <c r="K3" s="126"/>
      <c r="L3" s="126"/>
      <c r="M3" s="126"/>
      <c r="N3" s="112"/>
      <c r="O3" s="112"/>
      <c r="P3" s="102"/>
      <c r="Q3" s="102"/>
      <c r="R3" s="132"/>
    </row>
    <row r="4" spans="1:18" ht="31.15" customHeight="1" thickBot="1" x14ac:dyDescent="0.3">
      <c r="A4" s="131"/>
      <c r="B4" s="102"/>
      <c r="C4" s="102"/>
      <c r="D4" s="102"/>
      <c r="E4" s="126"/>
      <c r="F4" s="126"/>
      <c r="G4" s="126"/>
      <c r="H4" s="126"/>
      <c r="I4" s="126"/>
      <c r="J4" s="126"/>
      <c r="K4" s="126"/>
      <c r="L4" s="126"/>
      <c r="M4" s="126"/>
      <c r="N4" s="102"/>
      <c r="O4" s="102"/>
      <c r="P4" s="102"/>
      <c r="Q4" s="102"/>
      <c r="R4" s="132"/>
    </row>
    <row r="5" spans="1:18" ht="32.25" customHeight="1" thickBot="1" x14ac:dyDescent="0.3">
      <c r="A5" s="131"/>
      <c r="B5" s="102"/>
      <c r="C5" s="102"/>
      <c r="D5" s="102"/>
      <c r="E5" s="210" t="s">
        <v>177</v>
      </c>
      <c r="F5" s="211"/>
      <c r="G5" s="210" t="s">
        <v>191</v>
      </c>
      <c r="H5" s="211"/>
      <c r="I5" s="210" t="s">
        <v>192</v>
      </c>
      <c r="J5" s="211"/>
      <c r="K5" s="210" t="s">
        <v>193</v>
      </c>
      <c r="L5" s="211"/>
      <c r="M5" s="210" t="s">
        <v>194</v>
      </c>
      <c r="N5" s="113"/>
      <c r="O5" s="113"/>
      <c r="P5" s="102"/>
      <c r="Q5" s="102"/>
      <c r="R5" s="132"/>
    </row>
    <row r="6" spans="1:18" ht="12" customHeight="1" thickBot="1" x14ac:dyDescent="0.3">
      <c r="A6" s="131"/>
      <c r="B6" s="102"/>
      <c r="C6" s="102"/>
      <c r="D6" s="110"/>
      <c r="E6" s="206"/>
      <c r="F6" s="207"/>
      <c r="G6" s="208"/>
      <c r="H6" s="207"/>
      <c r="I6" s="208"/>
      <c r="J6" s="207"/>
      <c r="K6" s="208"/>
      <c r="L6" s="207"/>
      <c r="M6" s="209"/>
      <c r="N6" s="114"/>
      <c r="O6" s="114"/>
      <c r="P6" s="102"/>
      <c r="Q6" s="102"/>
      <c r="R6" s="132"/>
    </row>
    <row r="7" spans="1:18" ht="31.15" customHeight="1" thickBot="1" x14ac:dyDescent="0.3">
      <c r="A7" s="131"/>
      <c r="B7" s="102"/>
      <c r="C7" s="121"/>
      <c r="D7" s="102"/>
      <c r="E7" s="104" t="s">
        <v>90</v>
      </c>
      <c r="F7" s="204"/>
      <c r="G7" s="104" t="s">
        <v>91</v>
      </c>
      <c r="H7" s="196"/>
      <c r="I7" s="105" t="s">
        <v>92</v>
      </c>
      <c r="J7" s="205"/>
      <c r="K7" s="105" t="s">
        <v>93</v>
      </c>
      <c r="L7" s="205"/>
      <c r="M7" s="105" t="s">
        <v>94</v>
      </c>
      <c r="N7" s="115"/>
      <c r="O7" s="115"/>
      <c r="P7" s="102"/>
      <c r="Q7" s="102"/>
      <c r="R7" s="132"/>
    </row>
    <row r="8" spans="1:18" ht="13.15" customHeight="1" thickBot="1" x14ac:dyDescent="0.3">
      <c r="A8" s="275"/>
      <c r="B8" s="122"/>
      <c r="C8" s="122"/>
      <c r="D8" s="102"/>
      <c r="E8" s="278"/>
      <c r="F8" s="279"/>
      <c r="G8" s="279"/>
      <c r="H8" s="279"/>
      <c r="I8" s="279"/>
      <c r="J8" s="279"/>
      <c r="K8" s="279"/>
      <c r="L8" s="279"/>
      <c r="M8" s="280"/>
      <c r="N8" s="116"/>
      <c r="O8" s="116"/>
      <c r="P8" s="102"/>
      <c r="Q8" s="281"/>
      <c r="R8" s="132"/>
    </row>
    <row r="9" spans="1:18" ht="31.15" customHeight="1" thickBot="1" x14ac:dyDescent="0.3">
      <c r="A9" s="276"/>
      <c r="B9" s="102"/>
      <c r="C9" s="102"/>
      <c r="D9" s="102"/>
      <c r="E9" s="105" t="s">
        <v>85</v>
      </c>
      <c r="F9" s="106"/>
      <c r="G9" s="105" t="s">
        <v>86</v>
      </c>
      <c r="H9" s="106"/>
      <c r="I9" s="105" t="s">
        <v>87</v>
      </c>
      <c r="J9" s="106"/>
      <c r="K9" s="105" t="s">
        <v>88</v>
      </c>
      <c r="L9" s="106"/>
      <c r="M9" s="105" t="s">
        <v>89</v>
      </c>
      <c r="N9" s="115"/>
      <c r="O9" s="115"/>
      <c r="P9" s="102"/>
      <c r="Q9" s="282"/>
      <c r="R9" s="132"/>
    </row>
    <row r="10" spans="1:18" ht="13.15" customHeight="1" thickBot="1" x14ac:dyDescent="0.3">
      <c r="A10" s="276"/>
      <c r="B10" s="102"/>
      <c r="C10" s="102"/>
      <c r="D10" s="102"/>
      <c r="E10" s="265"/>
      <c r="F10" s="272"/>
      <c r="G10" s="272"/>
      <c r="H10" s="272"/>
      <c r="I10" s="272"/>
      <c r="J10" s="272"/>
      <c r="K10" s="272"/>
      <c r="L10" s="272"/>
      <c r="M10" s="283"/>
      <c r="N10" s="117"/>
      <c r="O10" s="117"/>
      <c r="P10" s="102"/>
      <c r="Q10" s="102"/>
      <c r="R10" s="132"/>
    </row>
    <row r="11" spans="1:18" ht="31.15" customHeight="1" thickBot="1" x14ac:dyDescent="0.3">
      <c r="A11" s="277"/>
      <c r="B11" s="102"/>
      <c r="C11" s="102"/>
      <c r="D11" s="111"/>
      <c r="E11" s="105" t="s">
        <v>81</v>
      </c>
      <c r="F11" s="106"/>
      <c r="G11" s="105" t="s">
        <v>82</v>
      </c>
      <c r="H11" s="106"/>
      <c r="I11" s="109" t="s">
        <v>78</v>
      </c>
      <c r="J11" s="106"/>
      <c r="K11" s="105" t="s">
        <v>83</v>
      </c>
      <c r="L11" s="106"/>
      <c r="M11" s="105" t="s">
        <v>84</v>
      </c>
      <c r="N11" s="115"/>
      <c r="O11" s="115"/>
      <c r="P11" s="111"/>
      <c r="Q11" s="102"/>
      <c r="R11" s="132"/>
    </row>
    <row r="12" spans="1:18" ht="13.15" customHeight="1" thickBot="1" x14ac:dyDescent="0.3">
      <c r="A12" s="131"/>
      <c r="B12" s="102"/>
      <c r="C12" s="102"/>
      <c r="D12" s="102"/>
      <c r="E12" s="265"/>
      <c r="F12" s="266"/>
      <c r="G12" s="266"/>
      <c r="H12" s="266"/>
      <c r="I12" s="266"/>
      <c r="J12" s="266"/>
      <c r="K12" s="266"/>
      <c r="L12" s="266"/>
      <c r="M12" s="284"/>
      <c r="N12" s="117"/>
      <c r="O12" s="117"/>
      <c r="P12" s="102"/>
      <c r="Q12" s="102"/>
      <c r="R12" s="132"/>
    </row>
    <row r="13" spans="1:18" ht="31.15" customHeight="1" thickBot="1" x14ac:dyDescent="0.3">
      <c r="A13" s="131"/>
      <c r="B13" s="102"/>
      <c r="C13" s="102"/>
      <c r="D13" s="102"/>
      <c r="E13" s="105" t="s">
        <v>38</v>
      </c>
      <c r="F13" s="106"/>
      <c r="G13" s="105" t="s">
        <v>39</v>
      </c>
      <c r="H13" s="106"/>
      <c r="I13" s="105" t="s">
        <v>40</v>
      </c>
      <c r="J13" s="106"/>
      <c r="K13" s="105" t="s">
        <v>79</v>
      </c>
      <c r="L13" s="106"/>
      <c r="M13" s="105" t="s">
        <v>80</v>
      </c>
      <c r="N13" s="115"/>
      <c r="O13" s="115"/>
      <c r="P13" s="102"/>
      <c r="Q13" s="102"/>
      <c r="R13" s="132"/>
    </row>
    <row r="14" spans="1:18" ht="12.6" customHeight="1" thickBot="1" x14ac:dyDescent="0.3">
      <c r="A14" s="131"/>
      <c r="B14" s="102"/>
      <c r="C14" s="102"/>
      <c r="D14" s="102"/>
      <c r="E14" s="265"/>
      <c r="F14" s="272"/>
      <c r="G14" s="272"/>
      <c r="H14" s="272"/>
      <c r="I14" s="272"/>
      <c r="J14" s="272"/>
      <c r="K14" s="272"/>
      <c r="L14" s="272"/>
      <c r="M14" s="283"/>
      <c r="N14" s="118"/>
      <c r="O14" s="118"/>
      <c r="P14" s="102"/>
      <c r="Q14" s="102"/>
      <c r="R14" s="132"/>
    </row>
    <row r="15" spans="1:18" ht="30" customHeight="1" thickBot="1" x14ac:dyDescent="0.3">
      <c r="A15" s="131"/>
      <c r="B15" s="102"/>
      <c r="C15" s="102"/>
      <c r="D15" s="102"/>
      <c r="E15" s="105" t="s">
        <v>33</v>
      </c>
      <c r="F15" s="107"/>
      <c r="G15" s="105" t="s">
        <v>34</v>
      </c>
      <c r="H15" s="107"/>
      <c r="I15" s="105" t="s">
        <v>35</v>
      </c>
      <c r="J15" s="107"/>
      <c r="K15" s="105" t="s">
        <v>36</v>
      </c>
      <c r="L15" s="107"/>
      <c r="M15" s="105" t="s">
        <v>37</v>
      </c>
      <c r="N15" s="119"/>
      <c r="O15" s="119"/>
      <c r="P15" s="102"/>
      <c r="Q15" s="102"/>
      <c r="R15" s="132"/>
    </row>
    <row r="16" spans="1:18" x14ac:dyDescent="0.25">
      <c r="A16" s="131"/>
      <c r="B16" s="102"/>
      <c r="C16" s="102"/>
      <c r="D16" s="102"/>
      <c r="E16" s="102"/>
      <c r="F16" s="102"/>
      <c r="G16" s="108"/>
      <c r="H16" s="102"/>
      <c r="I16" s="102"/>
      <c r="J16" s="102"/>
      <c r="K16" s="108"/>
      <c r="L16" s="102"/>
      <c r="M16" s="102"/>
      <c r="N16" s="108"/>
      <c r="O16" s="108"/>
      <c r="P16" s="102"/>
      <c r="Q16" s="102"/>
      <c r="R16" s="132"/>
    </row>
    <row r="17" spans="1:18" x14ac:dyDescent="0.25">
      <c r="A17" s="131"/>
      <c r="B17" s="102"/>
      <c r="C17" s="102"/>
      <c r="D17" s="102"/>
      <c r="E17" s="102"/>
      <c r="F17" s="102"/>
      <c r="G17" s="108"/>
      <c r="H17" s="102"/>
      <c r="I17" s="102"/>
      <c r="J17" s="102"/>
      <c r="K17" s="108"/>
      <c r="L17" s="102"/>
      <c r="M17" s="102"/>
      <c r="N17" s="125"/>
      <c r="O17" s="108"/>
      <c r="P17" s="102"/>
      <c r="Q17" s="102"/>
      <c r="R17" s="132"/>
    </row>
    <row r="18" spans="1:18" x14ac:dyDescent="0.25">
      <c r="A18" s="131"/>
      <c r="B18" s="102"/>
      <c r="C18" s="102"/>
      <c r="D18" s="102"/>
      <c r="E18" s="102"/>
      <c r="F18" s="102"/>
      <c r="G18" s="108"/>
      <c r="H18" s="102"/>
      <c r="I18" s="102"/>
      <c r="J18" s="102"/>
      <c r="K18" s="108"/>
      <c r="L18" s="102"/>
      <c r="M18" s="102"/>
      <c r="N18" s="125"/>
      <c r="O18" s="108"/>
      <c r="P18" s="102"/>
      <c r="Q18" s="102"/>
      <c r="R18" s="132"/>
    </row>
    <row r="19" spans="1:18" x14ac:dyDescent="0.25">
      <c r="A19" s="131"/>
      <c r="B19" s="102"/>
      <c r="C19" s="102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108"/>
      <c r="P19" s="102"/>
      <c r="Q19" s="102"/>
      <c r="R19" s="132"/>
    </row>
    <row r="20" spans="1:18" x14ac:dyDescent="0.25">
      <c r="A20" s="131"/>
      <c r="B20" s="102"/>
      <c r="C20" s="102"/>
      <c r="D20" s="102"/>
      <c r="E20" s="285" t="s">
        <v>3</v>
      </c>
      <c r="F20" s="285"/>
      <c r="G20" s="285"/>
      <c r="H20" s="285"/>
      <c r="I20" s="285"/>
      <c r="J20" s="285"/>
      <c r="K20" s="285"/>
      <c r="L20" s="285"/>
      <c r="M20" s="285"/>
      <c r="N20" s="124"/>
      <c r="O20" s="120"/>
      <c r="P20" s="120"/>
      <c r="Q20" s="120"/>
      <c r="R20" s="132"/>
    </row>
    <row r="21" spans="1:18" ht="15.75" thickBot="1" x14ac:dyDescent="0.3">
      <c r="A21" s="133"/>
      <c r="B21" s="134"/>
      <c r="C21" s="134"/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O21" s="136"/>
      <c r="P21" s="135"/>
      <c r="Q21" s="135"/>
      <c r="R21" s="137" t="s">
        <v>95</v>
      </c>
    </row>
    <row r="22" spans="1:18" ht="15.75" thickTop="1" x14ac:dyDescent="0.25">
      <c r="A22" s="212" t="s">
        <v>197</v>
      </c>
    </row>
    <row r="24" spans="1:18" ht="15.75" customHeight="1" thickBot="1" x14ac:dyDescent="0.35">
      <c r="A24" s="273" t="s">
        <v>256</v>
      </c>
      <c r="B24" s="273"/>
      <c r="C24" s="273"/>
    </row>
    <row r="25" spans="1:18" ht="15.75" customHeight="1" x14ac:dyDescent="0.25">
      <c r="A25" s="229" t="s">
        <v>270</v>
      </c>
      <c r="B25" s="229" t="s">
        <v>270</v>
      </c>
      <c r="C25" s="229" t="s">
        <v>270</v>
      </c>
    </row>
    <row r="26" spans="1:18" ht="16.5" customHeight="1" thickBot="1" x14ac:dyDescent="0.3">
      <c r="A26" s="161" t="s">
        <v>206</v>
      </c>
      <c r="B26" s="161" t="s">
        <v>206</v>
      </c>
      <c r="C26" s="161" t="s">
        <v>206</v>
      </c>
    </row>
    <row r="27" spans="1:18" x14ac:dyDescent="0.25">
      <c r="A27" s="141" t="s">
        <v>36</v>
      </c>
      <c r="B27" s="141" t="s">
        <v>37</v>
      </c>
      <c r="C27" s="141" t="s">
        <v>38</v>
      </c>
    </row>
    <row r="28" spans="1:18" ht="16.5" thickBot="1" x14ac:dyDescent="0.3">
      <c r="A28" s="161"/>
      <c r="B28" s="161"/>
      <c r="C28" s="162"/>
    </row>
    <row r="29" spans="1:18" x14ac:dyDescent="0.25">
      <c r="A29" s="230" t="s">
        <v>270</v>
      </c>
      <c r="B29" s="230" t="s">
        <v>270</v>
      </c>
      <c r="C29" s="230" t="s">
        <v>270</v>
      </c>
    </row>
    <row r="30" spans="1:18" ht="15.75" thickBot="1" x14ac:dyDescent="0.3">
      <c r="A30" s="164" t="s">
        <v>63</v>
      </c>
      <c r="B30" s="164" t="s">
        <v>63</v>
      </c>
      <c r="C30" s="164" t="s">
        <v>63</v>
      </c>
    </row>
  </sheetData>
  <mergeCells count="9">
    <mergeCell ref="A24:C24"/>
    <mergeCell ref="E1:M1"/>
    <mergeCell ref="A8:A11"/>
    <mergeCell ref="E8:M8"/>
    <mergeCell ref="Q8:Q9"/>
    <mergeCell ref="E10:M10"/>
    <mergeCell ref="E12:M12"/>
    <mergeCell ref="E14:M14"/>
    <mergeCell ref="E20:M20"/>
  </mergeCells>
  <printOptions horizontalCentered="1" verticalCentered="1"/>
  <pageMargins left="0.75" right="0.75" top="1.75" bottom="0.75" header="0.8" footer="0.3"/>
  <pageSetup orientation="landscape" r:id="rId1"/>
  <headerFooter>
    <oddHeader>&amp;L&amp;"Calibri Light,Bold"&amp;22Kingswood Community Garden&amp;"-,Regular"&amp;11
&amp;"Calibri Light,Regular"&amp;14Deerfield Parks and Recreation&amp;R&amp;"Arial,Regular"&amp;12&amp;G</oddHeader>
    <oddFooter>&amp;RUpdated 03/07/2022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workbookViewId="0">
      <selection activeCell="C35" sqref="C35"/>
    </sheetView>
  </sheetViews>
  <sheetFormatPr defaultColWidth="9.140625" defaultRowHeight="15" x14ac:dyDescent="0.25"/>
  <cols>
    <col min="1" max="1" width="17.28515625" style="91" bestFit="1" customWidth="1"/>
    <col min="2" max="2" width="22.7109375" style="91" customWidth="1"/>
    <col min="3" max="3" width="23.5703125" style="91" bestFit="1" customWidth="1"/>
    <col min="4" max="4" width="19.140625" style="91" customWidth="1"/>
    <col min="5" max="5" width="21.85546875" style="91" customWidth="1"/>
    <col min="6" max="7" width="9.140625" style="91"/>
    <col min="8" max="8" width="16.28515625" style="91" bestFit="1" customWidth="1"/>
    <col min="9" max="16384" width="9.140625" style="91"/>
  </cols>
  <sheetData>
    <row r="1" spans="1:5" ht="31.5" customHeight="1" thickBot="1" x14ac:dyDescent="0.35">
      <c r="A1" s="287" t="s">
        <v>122</v>
      </c>
      <c r="B1" s="287"/>
      <c r="C1" s="287"/>
      <c r="D1" s="287"/>
      <c r="E1" s="287"/>
    </row>
    <row r="2" spans="1:5" x14ac:dyDescent="0.25">
      <c r="A2" s="141" t="s">
        <v>90</v>
      </c>
      <c r="B2" s="178" t="s">
        <v>91</v>
      </c>
      <c r="C2" s="178" t="s">
        <v>92</v>
      </c>
      <c r="D2" s="163" t="s">
        <v>93</v>
      </c>
      <c r="E2" s="163" t="s">
        <v>94</v>
      </c>
    </row>
    <row r="3" spans="1:5" ht="15.75" thickBot="1" x14ac:dyDescent="0.3">
      <c r="A3" s="161" t="s">
        <v>120</v>
      </c>
      <c r="B3" s="185" t="s">
        <v>118</v>
      </c>
      <c r="C3" s="185" t="s">
        <v>118</v>
      </c>
      <c r="D3" s="164" t="s">
        <v>96</v>
      </c>
      <c r="E3" s="164" t="s">
        <v>96</v>
      </c>
    </row>
    <row r="4" spans="1:5" x14ac:dyDescent="0.25">
      <c r="A4" s="141" t="s">
        <v>85</v>
      </c>
      <c r="B4" s="141" t="s">
        <v>86</v>
      </c>
      <c r="C4" s="139" t="s">
        <v>87</v>
      </c>
      <c r="D4" s="141" t="s">
        <v>88</v>
      </c>
      <c r="E4" s="163" t="s">
        <v>89</v>
      </c>
    </row>
    <row r="5" spans="1:5" ht="15.75" thickBot="1" x14ac:dyDescent="0.3">
      <c r="A5" s="161" t="s">
        <v>125</v>
      </c>
      <c r="B5" s="142" t="s">
        <v>124</v>
      </c>
      <c r="C5" s="140" t="s">
        <v>118</v>
      </c>
      <c r="D5" s="161" t="s">
        <v>127</v>
      </c>
      <c r="E5" s="167" t="s">
        <v>96</v>
      </c>
    </row>
    <row r="6" spans="1:5" x14ac:dyDescent="0.25">
      <c r="A6" s="139" t="s">
        <v>81</v>
      </c>
      <c r="B6" s="141" t="s">
        <v>82</v>
      </c>
      <c r="C6" s="176" t="s">
        <v>78</v>
      </c>
      <c r="D6" s="163" t="s">
        <v>83</v>
      </c>
      <c r="E6" s="139" t="s">
        <v>84</v>
      </c>
    </row>
    <row r="7" spans="1:5" ht="15.75" thickBot="1" x14ac:dyDescent="0.3">
      <c r="A7" s="138" t="s">
        <v>118</v>
      </c>
      <c r="B7" s="142" t="s">
        <v>126</v>
      </c>
      <c r="C7" s="177"/>
      <c r="D7" s="164" t="s">
        <v>117</v>
      </c>
      <c r="E7" s="140" t="s">
        <v>68</v>
      </c>
    </row>
    <row r="8" spans="1:5" x14ac:dyDescent="0.25">
      <c r="A8" s="141" t="s">
        <v>38</v>
      </c>
      <c r="B8" s="163" t="s">
        <v>39</v>
      </c>
      <c r="C8" s="163" t="s">
        <v>40</v>
      </c>
      <c r="D8" s="139" t="s">
        <v>79</v>
      </c>
      <c r="E8" s="139" t="s">
        <v>80</v>
      </c>
    </row>
    <row r="9" spans="1:5" ht="15.75" thickBot="1" x14ac:dyDescent="0.3">
      <c r="A9" s="161" t="s">
        <v>123</v>
      </c>
      <c r="B9" s="164" t="s">
        <v>61</v>
      </c>
      <c r="C9" s="167" t="s">
        <v>117</v>
      </c>
      <c r="D9" s="183" t="s">
        <v>117</v>
      </c>
      <c r="E9" s="138" t="s">
        <v>50</v>
      </c>
    </row>
    <row r="10" spans="1:5" x14ac:dyDescent="0.25">
      <c r="A10" s="163" t="s">
        <v>33</v>
      </c>
      <c r="B10" s="163" t="s">
        <v>34</v>
      </c>
      <c r="C10" s="181" t="s">
        <v>35</v>
      </c>
      <c r="D10" s="178" t="s">
        <v>36</v>
      </c>
      <c r="E10" s="178" t="s">
        <v>37</v>
      </c>
    </row>
    <row r="11" spans="1:5" ht="15.75" thickBot="1" x14ac:dyDescent="0.3">
      <c r="A11" s="164" t="s">
        <v>115</v>
      </c>
      <c r="B11" s="164" t="s">
        <v>115</v>
      </c>
      <c r="C11" s="182" t="s">
        <v>117</v>
      </c>
      <c r="D11" s="179" t="s">
        <v>111</v>
      </c>
      <c r="E11" s="180" t="s">
        <v>111</v>
      </c>
    </row>
    <row r="15" spans="1:5" ht="19.5" thickBot="1" x14ac:dyDescent="0.35">
      <c r="A15" s="273" t="s">
        <v>121</v>
      </c>
      <c r="B15" s="273"/>
      <c r="C15" s="273"/>
      <c r="E15" s="184"/>
    </row>
    <row r="16" spans="1:5" x14ac:dyDescent="0.25">
      <c r="A16" s="141" t="s">
        <v>39</v>
      </c>
      <c r="B16" s="141" t="s">
        <v>40</v>
      </c>
      <c r="C16" s="92" t="s">
        <v>79</v>
      </c>
      <c r="E16" s="184"/>
    </row>
    <row r="17" spans="1:5" ht="15.75" thickBot="1" x14ac:dyDescent="0.3">
      <c r="A17" s="161" t="s">
        <v>128</v>
      </c>
      <c r="B17" s="161" t="s">
        <v>128</v>
      </c>
      <c r="C17" s="93"/>
      <c r="E17" s="184"/>
    </row>
    <row r="18" spans="1:5" x14ac:dyDescent="0.25">
      <c r="A18" s="141" t="s">
        <v>36</v>
      </c>
      <c r="B18" s="141" t="s">
        <v>37</v>
      </c>
      <c r="C18" s="141" t="s">
        <v>38</v>
      </c>
      <c r="E18" s="184"/>
    </row>
    <row r="19" spans="1:5" ht="16.5" thickBot="1" x14ac:dyDescent="0.3">
      <c r="A19" s="161" t="s">
        <v>130</v>
      </c>
      <c r="B19" s="186" t="s">
        <v>129</v>
      </c>
      <c r="C19" s="162" t="s">
        <v>131</v>
      </c>
    </row>
    <row r="20" spans="1:5" x14ac:dyDescent="0.25">
      <c r="A20" s="163" t="s">
        <v>33</v>
      </c>
      <c r="B20" s="163" t="s">
        <v>34</v>
      </c>
      <c r="C20" s="163" t="s">
        <v>35</v>
      </c>
    </row>
    <row r="21" spans="1:5" ht="15.75" thickBot="1" x14ac:dyDescent="0.3">
      <c r="A21" s="164" t="s">
        <v>63</v>
      </c>
      <c r="B21" s="164" t="s">
        <v>63</v>
      </c>
      <c r="C21" s="164" t="s">
        <v>63</v>
      </c>
    </row>
    <row r="23" spans="1:5" x14ac:dyDescent="0.25">
      <c r="A23" s="288" t="s">
        <v>109</v>
      </c>
      <c r="B23" s="288"/>
    </row>
    <row r="24" spans="1:5" x14ac:dyDescent="0.25">
      <c r="A24" s="101" t="s">
        <v>42</v>
      </c>
      <c r="B24" s="101"/>
    </row>
    <row r="25" spans="1:5" x14ac:dyDescent="0.25">
      <c r="A25" s="102" t="s">
        <v>66</v>
      </c>
      <c r="B25" s="102"/>
    </row>
    <row r="26" spans="1:5" x14ac:dyDescent="0.25">
      <c r="A26" s="103" t="s">
        <v>62</v>
      </c>
      <c r="B26" s="103"/>
    </row>
  </sheetData>
  <mergeCells count="3">
    <mergeCell ref="A1:E1"/>
    <mergeCell ref="A15:C15"/>
    <mergeCell ref="A23:B23"/>
  </mergeCells>
  <printOptions horizontalCentered="1"/>
  <pageMargins left="0.45" right="0.4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workbookViewId="0">
      <selection activeCell="B38" sqref="B38"/>
    </sheetView>
  </sheetViews>
  <sheetFormatPr defaultColWidth="9.140625" defaultRowHeight="15" x14ac:dyDescent="0.25"/>
  <cols>
    <col min="1" max="1" width="17.28515625" style="91" bestFit="1" customWidth="1"/>
    <col min="2" max="2" width="22.7109375" style="91" customWidth="1"/>
    <col min="3" max="3" width="23.5703125" style="91" bestFit="1" customWidth="1"/>
    <col min="4" max="4" width="19.140625" style="91" customWidth="1"/>
    <col min="5" max="5" width="21.85546875" style="91" customWidth="1"/>
    <col min="6" max="7" width="9.140625" style="91"/>
    <col min="8" max="8" width="16.28515625" style="91" bestFit="1" customWidth="1"/>
    <col min="9" max="16384" width="9.140625" style="91"/>
  </cols>
  <sheetData>
    <row r="1" spans="1:5" ht="31.5" customHeight="1" thickBot="1" x14ac:dyDescent="0.35">
      <c r="A1" s="287" t="s">
        <v>107</v>
      </c>
      <c r="B1" s="287"/>
      <c r="C1" s="287"/>
      <c r="D1" s="287"/>
      <c r="E1" s="287"/>
    </row>
    <row r="2" spans="1:5" x14ac:dyDescent="0.25">
      <c r="A2" s="141" t="s">
        <v>90</v>
      </c>
      <c r="B2" s="141" t="s">
        <v>91</v>
      </c>
      <c r="C2" s="141" t="s">
        <v>92</v>
      </c>
      <c r="D2" s="163" t="s">
        <v>93</v>
      </c>
      <c r="E2" s="163" t="s">
        <v>94</v>
      </c>
    </row>
    <row r="3" spans="1:5" ht="15.75" thickBot="1" x14ac:dyDescent="0.3">
      <c r="A3" s="161" t="s">
        <v>118</v>
      </c>
      <c r="B3" s="161" t="s">
        <v>118</v>
      </c>
      <c r="C3" s="161" t="s">
        <v>118</v>
      </c>
      <c r="D3" s="164" t="s">
        <v>96</v>
      </c>
      <c r="E3" s="164" t="s">
        <v>96</v>
      </c>
    </row>
    <row r="4" spans="1:5" x14ac:dyDescent="0.25">
      <c r="A4" s="141" t="s">
        <v>85</v>
      </c>
      <c r="B4" s="171" t="s">
        <v>86</v>
      </c>
      <c r="C4" s="141" t="s">
        <v>87</v>
      </c>
      <c r="D4" s="141" t="s">
        <v>88</v>
      </c>
      <c r="E4" s="163" t="s">
        <v>89</v>
      </c>
    </row>
    <row r="5" spans="1:5" ht="15.75" thickBot="1" x14ac:dyDescent="0.3">
      <c r="A5" s="161" t="s">
        <v>119</v>
      </c>
      <c r="B5" s="175" t="s">
        <v>114</v>
      </c>
      <c r="C5" s="142" t="s">
        <v>112</v>
      </c>
      <c r="D5" s="161" t="s">
        <v>110</v>
      </c>
      <c r="E5" s="167" t="s">
        <v>96</v>
      </c>
    </row>
    <row r="6" spans="1:5" x14ac:dyDescent="0.25">
      <c r="A6" s="141" t="s">
        <v>81</v>
      </c>
      <c r="B6" s="171" t="s">
        <v>82</v>
      </c>
      <c r="C6" s="176" t="s">
        <v>78</v>
      </c>
      <c r="D6" s="141" t="s">
        <v>83</v>
      </c>
      <c r="E6" s="92" t="s">
        <v>84</v>
      </c>
    </row>
    <row r="7" spans="1:5" ht="15.75" thickBot="1" x14ac:dyDescent="0.3">
      <c r="A7" s="161" t="s">
        <v>118</v>
      </c>
      <c r="B7" s="175" t="s">
        <v>114</v>
      </c>
      <c r="C7" s="177"/>
      <c r="D7" s="161" t="s">
        <v>117</v>
      </c>
      <c r="E7" s="94"/>
    </row>
    <row r="8" spans="1:5" x14ac:dyDescent="0.25">
      <c r="A8" s="141" t="s">
        <v>38</v>
      </c>
      <c r="B8" s="163" t="s">
        <v>39</v>
      </c>
      <c r="C8" s="141" t="s">
        <v>40</v>
      </c>
      <c r="D8" s="163" t="s">
        <v>79</v>
      </c>
      <c r="E8" s="141" t="s">
        <v>80</v>
      </c>
    </row>
    <row r="9" spans="1:5" ht="15.75" thickBot="1" x14ac:dyDescent="0.3">
      <c r="A9" s="161" t="s">
        <v>118</v>
      </c>
      <c r="B9" s="164" t="s">
        <v>61</v>
      </c>
      <c r="C9" s="142" t="s">
        <v>117</v>
      </c>
      <c r="D9" s="165" t="s">
        <v>61</v>
      </c>
      <c r="E9" s="161" t="s">
        <v>116</v>
      </c>
    </row>
    <row r="10" spans="1:5" x14ac:dyDescent="0.25">
      <c r="A10" s="141" t="s">
        <v>33</v>
      </c>
      <c r="B10" s="171" t="s">
        <v>34</v>
      </c>
      <c r="C10" s="172" t="s">
        <v>35</v>
      </c>
      <c r="D10" s="168" t="s">
        <v>36</v>
      </c>
      <c r="E10" s="168" t="s">
        <v>37</v>
      </c>
    </row>
    <row r="11" spans="1:5" ht="15.75" thickBot="1" x14ac:dyDescent="0.3">
      <c r="A11" s="161" t="s">
        <v>115</v>
      </c>
      <c r="B11" s="173" t="s">
        <v>113</v>
      </c>
      <c r="C11" s="174" t="s">
        <v>113</v>
      </c>
      <c r="D11" s="169" t="s">
        <v>111</v>
      </c>
      <c r="E11" s="170" t="s">
        <v>111</v>
      </c>
    </row>
    <row r="15" spans="1:5" ht="19.5" thickBot="1" x14ac:dyDescent="0.35">
      <c r="A15" s="273" t="s">
        <v>106</v>
      </c>
      <c r="B15" s="273"/>
      <c r="C15" s="273"/>
    </row>
    <row r="16" spans="1:5" x14ac:dyDescent="0.25">
      <c r="A16" s="92" t="s">
        <v>39</v>
      </c>
      <c r="B16" s="92" t="s">
        <v>40</v>
      </c>
      <c r="C16" s="92" t="s">
        <v>79</v>
      </c>
    </row>
    <row r="17" spans="1:3" ht="15.75" thickBot="1" x14ac:dyDescent="0.3">
      <c r="A17" s="93"/>
      <c r="B17" s="93"/>
      <c r="C17" s="93"/>
    </row>
    <row r="18" spans="1:3" x14ac:dyDescent="0.25">
      <c r="A18" s="141" t="s">
        <v>36</v>
      </c>
      <c r="B18" s="92" t="s">
        <v>37</v>
      </c>
      <c r="C18" s="92" t="s">
        <v>38</v>
      </c>
    </row>
    <row r="19" spans="1:3" ht="16.5" thickBot="1" x14ac:dyDescent="0.3">
      <c r="A19" s="161" t="s">
        <v>108</v>
      </c>
      <c r="C19" s="166"/>
    </row>
    <row r="20" spans="1:3" x14ac:dyDescent="0.25">
      <c r="A20" s="163" t="s">
        <v>33</v>
      </c>
      <c r="B20" s="163" t="s">
        <v>34</v>
      </c>
      <c r="C20" s="163" t="s">
        <v>35</v>
      </c>
    </row>
    <row r="21" spans="1:3" ht="15.75" thickBot="1" x14ac:dyDescent="0.3">
      <c r="A21" s="164" t="s">
        <v>63</v>
      </c>
      <c r="B21" s="164" t="s">
        <v>63</v>
      </c>
      <c r="C21" s="164" t="s">
        <v>63</v>
      </c>
    </row>
    <row r="23" spans="1:3" x14ac:dyDescent="0.25">
      <c r="A23" s="288" t="s">
        <v>109</v>
      </c>
      <c r="B23" s="288"/>
    </row>
    <row r="24" spans="1:3" x14ac:dyDescent="0.25">
      <c r="A24" s="101" t="s">
        <v>42</v>
      </c>
      <c r="B24" s="101"/>
    </row>
    <row r="25" spans="1:3" x14ac:dyDescent="0.25">
      <c r="A25" s="102" t="s">
        <v>66</v>
      </c>
      <c r="B25" s="102"/>
    </row>
    <row r="26" spans="1:3" x14ac:dyDescent="0.25">
      <c r="A26" s="103" t="s">
        <v>62</v>
      </c>
      <c r="B26" s="103"/>
    </row>
  </sheetData>
  <mergeCells count="3">
    <mergeCell ref="A1:E1"/>
    <mergeCell ref="A15:C15"/>
    <mergeCell ref="A23:B23"/>
  </mergeCells>
  <printOptions horizontalCentered="1"/>
  <pageMargins left="0.45" right="0.4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workbookViewId="0">
      <selection activeCell="A23" sqref="A23:B23"/>
    </sheetView>
  </sheetViews>
  <sheetFormatPr defaultColWidth="9.140625" defaultRowHeight="15" x14ac:dyDescent="0.25"/>
  <cols>
    <col min="1" max="1" width="17.28515625" style="91" bestFit="1" customWidth="1"/>
    <col min="2" max="2" width="22.7109375" style="91" customWidth="1"/>
    <col min="3" max="3" width="23.5703125" style="91" bestFit="1" customWidth="1"/>
    <col min="4" max="4" width="19.140625" style="91" customWidth="1"/>
    <col min="5" max="5" width="21.85546875" style="91" customWidth="1"/>
    <col min="6" max="7" width="9.140625" style="91"/>
    <col min="8" max="8" width="16.28515625" style="91" bestFit="1" customWidth="1"/>
    <col min="9" max="16384" width="9.140625" style="91"/>
  </cols>
  <sheetData>
    <row r="1" spans="1:5" ht="31.5" customHeight="1" thickBot="1" x14ac:dyDescent="0.35">
      <c r="A1" s="287" t="s">
        <v>76</v>
      </c>
      <c r="B1" s="287"/>
      <c r="C1" s="287"/>
      <c r="D1" s="287"/>
      <c r="E1" s="287"/>
    </row>
    <row r="2" spans="1:5" x14ac:dyDescent="0.25">
      <c r="A2" s="92" t="s">
        <v>90</v>
      </c>
      <c r="B2" s="92" t="s">
        <v>91</v>
      </c>
      <c r="C2" s="92" t="s">
        <v>92</v>
      </c>
      <c r="D2" s="92" t="s">
        <v>93</v>
      </c>
      <c r="E2" s="139" t="s">
        <v>94</v>
      </c>
    </row>
    <row r="3" spans="1:5" ht="15.75" thickBot="1" x14ac:dyDescent="0.3">
      <c r="A3" s="93"/>
      <c r="B3" s="93"/>
      <c r="C3" s="93"/>
      <c r="D3" s="93"/>
      <c r="E3" s="138" t="s">
        <v>96</v>
      </c>
    </row>
    <row r="4" spans="1:5" x14ac:dyDescent="0.25">
      <c r="A4" s="92" t="s">
        <v>85</v>
      </c>
      <c r="B4" s="139" t="s">
        <v>86</v>
      </c>
      <c r="C4" s="139" t="s">
        <v>87</v>
      </c>
      <c r="D4" s="141" t="s">
        <v>88</v>
      </c>
      <c r="E4" s="139" t="s">
        <v>89</v>
      </c>
    </row>
    <row r="5" spans="1:5" ht="15.75" thickBot="1" x14ac:dyDescent="0.3">
      <c r="A5" s="93"/>
      <c r="B5" s="140" t="s">
        <v>50</v>
      </c>
      <c r="C5" s="140" t="s">
        <v>50</v>
      </c>
      <c r="D5" s="161" t="s">
        <v>103</v>
      </c>
      <c r="E5" s="140" t="s">
        <v>96</v>
      </c>
    </row>
    <row r="6" spans="1:5" x14ac:dyDescent="0.25">
      <c r="A6" s="92" t="s">
        <v>81</v>
      </c>
      <c r="B6" s="141" t="s">
        <v>82</v>
      </c>
      <c r="C6" s="92" t="s">
        <v>78</v>
      </c>
      <c r="D6" s="141" t="s">
        <v>83</v>
      </c>
      <c r="E6" s="141" t="s">
        <v>84</v>
      </c>
    </row>
    <row r="7" spans="1:5" ht="15.75" thickBot="1" x14ac:dyDescent="0.3">
      <c r="A7" s="93"/>
      <c r="B7" s="142" t="s">
        <v>97</v>
      </c>
      <c r="C7" s="94"/>
      <c r="D7" s="161" t="s">
        <v>104</v>
      </c>
      <c r="E7" s="142" t="s">
        <v>104</v>
      </c>
    </row>
    <row r="8" spans="1:5" x14ac:dyDescent="0.25">
      <c r="A8" s="92" t="s">
        <v>38</v>
      </c>
      <c r="B8" s="163" t="s">
        <v>39</v>
      </c>
      <c r="C8" s="141" t="s">
        <v>40</v>
      </c>
      <c r="D8" s="163" t="s">
        <v>79</v>
      </c>
      <c r="E8" s="92" t="s">
        <v>80</v>
      </c>
    </row>
    <row r="9" spans="1:5" ht="15.75" thickBot="1" x14ac:dyDescent="0.3">
      <c r="A9" s="93"/>
      <c r="B9" s="164" t="s">
        <v>61</v>
      </c>
      <c r="C9" s="142" t="s">
        <v>105</v>
      </c>
      <c r="D9" s="165" t="s">
        <v>61</v>
      </c>
      <c r="E9" s="95"/>
    </row>
    <row r="10" spans="1:5" x14ac:dyDescent="0.25">
      <c r="A10" s="92" t="s">
        <v>33</v>
      </c>
      <c r="B10" s="92" t="s">
        <v>34</v>
      </c>
      <c r="C10" s="96" t="s">
        <v>35</v>
      </c>
      <c r="D10" s="97" t="s">
        <v>36</v>
      </c>
      <c r="E10" s="97" t="s">
        <v>37</v>
      </c>
    </row>
    <row r="11" spans="1:5" ht="15.75" thickBot="1" x14ac:dyDescent="0.3">
      <c r="A11" s="93"/>
      <c r="B11" s="93"/>
      <c r="C11" s="98"/>
      <c r="D11" s="99"/>
      <c r="E11" s="100"/>
    </row>
    <row r="15" spans="1:5" ht="19.5" thickBot="1" x14ac:dyDescent="0.35">
      <c r="A15" s="273" t="s">
        <v>77</v>
      </c>
      <c r="B15" s="273"/>
      <c r="C15" s="273"/>
    </row>
    <row r="16" spans="1:5" x14ac:dyDescent="0.25">
      <c r="A16" s="141" t="s">
        <v>39</v>
      </c>
      <c r="B16" s="141" t="s">
        <v>40</v>
      </c>
      <c r="C16" s="92" t="s">
        <v>79</v>
      </c>
    </row>
    <row r="17" spans="1:3" ht="15.75" thickBot="1" x14ac:dyDescent="0.3">
      <c r="A17" s="161" t="s">
        <v>101</v>
      </c>
      <c r="B17" s="161" t="s">
        <v>101</v>
      </c>
      <c r="C17" s="93"/>
    </row>
    <row r="18" spans="1:3" x14ac:dyDescent="0.25">
      <c r="A18" s="141" t="s">
        <v>36</v>
      </c>
      <c r="B18" s="141" t="s">
        <v>37</v>
      </c>
      <c r="C18" s="141" t="s">
        <v>38</v>
      </c>
    </row>
    <row r="19" spans="1:3" ht="16.5" thickBot="1" x14ac:dyDescent="0.3">
      <c r="A19" s="161" t="s">
        <v>100</v>
      </c>
      <c r="B19" s="161" t="s">
        <v>101</v>
      </c>
      <c r="C19" s="162" t="s">
        <v>102</v>
      </c>
    </row>
    <row r="20" spans="1:3" x14ac:dyDescent="0.25">
      <c r="A20" s="139" t="s">
        <v>33</v>
      </c>
      <c r="B20" s="139" t="s">
        <v>34</v>
      </c>
      <c r="C20" s="139" t="s">
        <v>35</v>
      </c>
    </row>
    <row r="21" spans="1:3" ht="15.75" thickBot="1" x14ac:dyDescent="0.3">
      <c r="A21" s="138" t="s">
        <v>63</v>
      </c>
      <c r="B21" s="138" t="s">
        <v>63</v>
      </c>
      <c r="C21" s="138" t="s">
        <v>63</v>
      </c>
    </row>
    <row r="23" spans="1:3" x14ac:dyDescent="0.25">
      <c r="A23" s="288" t="s">
        <v>67</v>
      </c>
      <c r="B23" s="288"/>
    </row>
    <row r="24" spans="1:3" x14ac:dyDescent="0.25">
      <c r="A24" s="101" t="s">
        <v>42</v>
      </c>
      <c r="B24" s="101"/>
    </row>
    <row r="25" spans="1:3" x14ac:dyDescent="0.25">
      <c r="A25" s="102" t="s">
        <v>66</v>
      </c>
      <c r="B25" s="102"/>
    </row>
    <row r="26" spans="1:3" x14ac:dyDescent="0.25">
      <c r="A26" s="103" t="s">
        <v>62</v>
      </c>
      <c r="B26" s="103"/>
    </row>
  </sheetData>
  <mergeCells count="3">
    <mergeCell ref="A1:E1"/>
    <mergeCell ref="A23:B23"/>
    <mergeCell ref="A15:C15"/>
  </mergeCells>
  <printOptions horizontalCentered="1"/>
  <pageMargins left="0.45" right="0.4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9"/>
  <sheetViews>
    <sheetView workbookViewId="0">
      <selection activeCell="A14" sqref="A14"/>
    </sheetView>
  </sheetViews>
  <sheetFormatPr defaultRowHeight="15" x14ac:dyDescent="0.25"/>
  <cols>
    <col min="1" max="1" width="17.28515625" bestFit="1" customWidth="1"/>
    <col min="2" max="2" width="22.7109375" customWidth="1"/>
    <col min="3" max="3" width="23.5703125" bestFit="1" customWidth="1"/>
    <col min="4" max="4" width="19.140625" customWidth="1"/>
    <col min="5" max="5" width="21.85546875" customWidth="1"/>
  </cols>
  <sheetData>
    <row r="1" spans="1:5" ht="31.5" customHeight="1" thickBot="1" x14ac:dyDescent="0.3">
      <c r="A1" s="289" t="s">
        <v>59</v>
      </c>
      <c r="B1" s="289"/>
      <c r="C1" s="289"/>
      <c r="D1" s="289"/>
      <c r="E1" s="289"/>
    </row>
    <row r="2" spans="1:5" x14ac:dyDescent="0.25">
      <c r="A2" s="33">
        <v>21</v>
      </c>
      <c r="B2" s="42">
        <v>22</v>
      </c>
      <c r="C2" s="49">
        <v>23</v>
      </c>
      <c r="D2" s="49">
        <v>24</v>
      </c>
      <c r="E2" s="49">
        <v>25</v>
      </c>
    </row>
    <row r="3" spans="1:5" ht="15.75" thickBot="1" x14ac:dyDescent="0.3">
      <c r="A3" s="34" t="s">
        <v>52</v>
      </c>
      <c r="B3" s="43" t="s">
        <v>72</v>
      </c>
      <c r="C3" s="50"/>
      <c r="D3" s="50"/>
      <c r="E3" s="50"/>
    </row>
    <row r="4" spans="1:5" x14ac:dyDescent="0.25">
      <c r="A4" s="33">
        <v>16</v>
      </c>
      <c r="B4" s="68">
        <v>17</v>
      </c>
      <c r="C4" s="42">
        <v>18</v>
      </c>
      <c r="D4" s="42">
        <v>19</v>
      </c>
      <c r="E4" s="33">
        <v>20</v>
      </c>
    </row>
    <row r="5" spans="1:5" ht="15.75" thickBot="1" x14ac:dyDescent="0.3">
      <c r="A5" s="34" t="s">
        <v>52</v>
      </c>
      <c r="B5" s="70" t="s">
        <v>69</v>
      </c>
      <c r="C5" s="47" t="s">
        <v>70</v>
      </c>
      <c r="D5" s="43" t="s">
        <v>74</v>
      </c>
      <c r="E5" s="35" t="s">
        <v>63</v>
      </c>
    </row>
    <row r="6" spans="1:5" x14ac:dyDescent="0.25">
      <c r="A6" s="33">
        <v>11</v>
      </c>
      <c r="B6" s="42">
        <v>12</v>
      </c>
      <c r="C6" s="42">
        <v>13</v>
      </c>
      <c r="D6" s="33">
        <v>14</v>
      </c>
      <c r="E6" s="33">
        <v>15</v>
      </c>
    </row>
    <row r="7" spans="1:5" ht="15.75" thickBot="1" x14ac:dyDescent="0.3">
      <c r="A7" s="34" t="s">
        <v>52</v>
      </c>
      <c r="B7" s="47" t="s">
        <v>64</v>
      </c>
      <c r="C7" s="47" t="s">
        <v>68</v>
      </c>
      <c r="D7" s="34" t="s">
        <v>50</v>
      </c>
      <c r="E7" s="35" t="s">
        <v>63</v>
      </c>
    </row>
    <row r="8" spans="1:5" x14ac:dyDescent="0.25">
      <c r="A8" s="33">
        <v>6</v>
      </c>
      <c r="B8" s="42">
        <v>7</v>
      </c>
      <c r="C8" s="42">
        <v>8</v>
      </c>
      <c r="D8" s="33">
        <v>9</v>
      </c>
      <c r="E8" s="33">
        <v>10</v>
      </c>
    </row>
    <row r="9" spans="1:5" ht="15.75" thickBot="1" x14ac:dyDescent="0.3">
      <c r="A9" s="34" t="s">
        <v>52</v>
      </c>
      <c r="B9" s="43" t="s">
        <v>64</v>
      </c>
      <c r="C9" s="47" t="s">
        <v>73</v>
      </c>
      <c r="D9" s="59" t="s">
        <v>57</v>
      </c>
      <c r="E9" s="60" t="s">
        <v>63</v>
      </c>
    </row>
    <row r="10" spans="1:5" x14ac:dyDescent="0.25">
      <c r="A10" s="68">
        <v>1</v>
      </c>
      <c r="B10" s="68">
        <v>2</v>
      </c>
      <c r="C10" s="57">
        <v>3</v>
      </c>
      <c r="D10" s="66">
        <v>4</v>
      </c>
      <c r="E10" s="55">
        <v>5</v>
      </c>
    </row>
    <row r="11" spans="1:5" ht="15.75" thickBot="1" x14ac:dyDescent="0.3">
      <c r="A11" s="69" t="s">
        <v>56</v>
      </c>
      <c r="B11" s="69" t="s">
        <v>56</v>
      </c>
      <c r="C11" s="58" t="s">
        <v>61</v>
      </c>
      <c r="D11" s="67" t="s">
        <v>61</v>
      </c>
      <c r="E11" s="56" t="s">
        <v>65</v>
      </c>
    </row>
    <row r="16" spans="1:5" x14ac:dyDescent="0.25">
      <c r="A16" s="290" t="s">
        <v>67</v>
      </c>
      <c r="B16" s="290"/>
    </row>
    <row r="17" spans="1:2" x14ac:dyDescent="0.25">
      <c r="A17" s="44" t="s">
        <v>42</v>
      </c>
      <c r="B17" s="44"/>
    </row>
    <row r="18" spans="1:2" x14ac:dyDescent="0.25">
      <c r="A18" s="65" t="s">
        <v>66</v>
      </c>
      <c r="B18" s="65"/>
    </row>
    <row r="19" spans="1:2" x14ac:dyDescent="0.25">
      <c r="A19" s="51" t="s">
        <v>62</v>
      </c>
      <c r="B19" s="51"/>
    </row>
  </sheetData>
  <mergeCells count="2">
    <mergeCell ref="A1:E1"/>
    <mergeCell ref="A16:B16"/>
  </mergeCells>
  <printOptions horizontalCentered="1"/>
  <pageMargins left="0.45" right="0.4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7"/>
  <sheetViews>
    <sheetView workbookViewId="0">
      <selection activeCell="C9" sqref="C9"/>
    </sheetView>
  </sheetViews>
  <sheetFormatPr defaultRowHeight="15" x14ac:dyDescent="0.25"/>
  <cols>
    <col min="1" max="1" width="17.28515625" bestFit="1" customWidth="1"/>
    <col min="2" max="2" width="22.7109375" customWidth="1"/>
    <col min="3" max="3" width="23.5703125" bestFit="1" customWidth="1"/>
    <col min="4" max="4" width="19.140625" customWidth="1"/>
    <col min="5" max="5" width="21.85546875" customWidth="1"/>
  </cols>
  <sheetData>
    <row r="1" spans="1:5" ht="31.5" customHeight="1" thickBot="1" x14ac:dyDescent="0.3">
      <c r="A1" s="289" t="s">
        <v>60</v>
      </c>
      <c r="B1" s="289"/>
      <c r="C1" s="289"/>
      <c r="D1" s="289"/>
      <c r="E1" s="289"/>
    </row>
    <row r="2" spans="1:5" x14ac:dyDescent="0.25">
      <c r="A2" s="42">
        <v>21</v>
      </c>
      <c r="B2" s="42">
        <v>22</v>
      </c>
      <c r="C2" s="49">
        <v>23</v>
      </c>
      <c r="D2" s="49">
        <v>24</v>
      </c>
      <c r="E2" s="49">
        <v>25</v>
      </c>
    </row>
    <row r="3" spans="1:5" ht="15.75" thickBot="1" x14ac:dyDescent="0.3">
      <c r="A3" s="43" t="s">
        <v>53</v>
      </c>
      <c r="B3" s="43" t="s">
        <v>53</v>
      </c>
      <c r="C3" s="50"/>
      <c r="D3" s="50"/>
      <c r="E3" s="50"/>
    </row>
    <row r="4" spans="1:5" x14ac:dyDescent="0.25">
      <c r="A4" s="33">
        <v>16</v>
      </c>
      <c r="B4" s="42">
        <v>17</v>
      </c>
      <c r="C4" s="42">
        <v>18</v>
      </c>
      <c r="D4" s="42">
        <v>19</v>
      </c>
      <c r="E4" s="33">
        <v>20</v>
      </c>
    </row>
    <row r="5" spans="1:5" ht="15.75" thickBot="1" x14ac:dyDescent="0.3">
      <c r="A5" s="34" t="s">
        <v>52</v>
      </c>
      <c r="B5" s="47" t="s">
        <v>55</v>
      </c>
      <c r="C5" s="47" t="s">
        <v>56</v>
      </c>
      <c r="D5" s="43" t="s">
        <v>58</v>
      </c>
      <c r="E5" s="35" t="s">
        <v>28</v>
      </c>
    </row>
    <row r="6" spans="1:5" x14ac:dyDescent="0.25">
      <c r="A6" s="33">
        <v>11</v>
      </c>
      <c r="B6" s="42">
        <v>12</v>
      </c>
      <c r="C6" s="42">
        <v>13</v>
      </c>
      <c r="D6" s="42">
        <v>14</v>
      </c>
      <c r="E6" s="33">
        <v>15</v>
      </c>
    </row>
    <row r="7" spans="1:5" ht="15.75" thickBot="1" x14ac:dyDescent="0.3">
      <c r="A7" s="34" t="s">
        <v>52</v>
      </c>
      <c r="B7" s="47" t="s">
        <v>51</v>
      </c>
      <c r="C7" s="47" t="s">
        <v>56</v>
      </c>
      <c r="D7" s="43" t="s">
        <v>50</v>
      </c>
      <c r="E7" s="35" t="s">
        <v>28</v>
      </c>
    </row>
    <row r="8" spans="1:5" x14ac:dyDescent="0.25">
      <c r="A8" s="33">
        <v>6</v>
      </c>
      <c r="B8" s="42">
        <v>7</v>
      </c>
      <c r="C8" s="33">
        <v>8</v>
      </c>
      <c r="D8" s="42">
        <v>9</v>
      </c>
      <c r="E8" s="33">
        <v>10</v>
      </c>
    </row>
    <row r="9" spans="1:5" ht="15.75" thickBot="1" x14ac:dyDescent="0.3">
      <c r="A9" s="34" t="s">
        <v>52</v>
      </c>
      <c r="B9" s="43" t="s">
        <v>54</v>
      </c>
      <c r="C9" s="35" t="s">
        <v>5</v>
      </c>
      <c r="D9" s="43" t="s">
        <v>57</v>
      </c>
      <c r="E9" s="35" t="s">
        <v>27</v>
      </c>
    </row>
    <row r="10" spans="1:5" x14ac:dyDescent="0.25">
      <c r="A10" s="42">
        <v>1</v>
      </c>
      <c r="B10" s="42">
        <v>2</v>
      </c>
      <c r="C10" s="42">
        <v>3</v>
      </c>
      <c r="D10" s="42">
        <v>4</v>
      </c>
      <c r="E10" s="42">
        <v>5</v>
      </c>
    </row>
    <row r="11" spans="1:5" ht="15.75" thickBot="1" x14ac:dyDescent="0.3">
      <c r="A11" s="43" t="s">
        <v>47</v>
      </c>
      <c r="B11" s="43" t="s">
        <v>47</v>
      </c>
      <c r="C11" s="47" t="s">
        <v>48</v>
      </c>
      <c r="D11" s="47" t="s">
        <v>49</v>
      </c>
      <c r="E11" s="43" t="s">
        <v>48</v>
      </c>
    </row>
    <row r="16" spans="1:5" x14ac:dyDescent="0.25">
      <c r="A16" s="290" t="s">
        <v>41</v>
      </c>
      <c r="B16" s="290"/>
    </row>
    <row r="17" spans="1:2" x14ac:dyDescent="0.25">
      <c r="A17" s="44" t="s">
        <v>42</v>
      </c>
      <c r="B17" s="44"/>
    </row>
  </sheetData>
  <mergeCells count="2">
    <mergeCell ref="A1:E1"/>
    <mergeCell ref="A16:B16"/>
  </mergeCells>
  <printOptions horizontalCentered="1"/>
  <pageMargins left="0.45" right="0.45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7"/>
  <sheetViews>
    <sheetView workbookViewId="0">
      <selection activeCell="A14" sqref="A14"/>
    </sheetView>
  </sheetViews>
  <sheetFormatPr defaultRowHeight="15" x14ac:dyDescent="0.25"/>
  <cols>
    <col min="1" max="1" width="17.28515625" bestFit="1" customWidth="1"/>
    <col min="2" max="2" width="22.7109375" customWidth="1"/>
    <col min="3" max="3" width="23.5703125" bestFit="1" customWidth="1"/>
    <col min="4" max="4" width="19.140625" customWidth="1"/>
    <col min="5" max="5" width="21.85546875" customWidth="1"/>
  </cols>
  <sheetData>
    <row r="1" spans="1:5" ht="31.5" customHeight="1" thickBot="1" x14ac:dyDescent="0.3">
      <c r="A1" s="289" t="s">
        <v>44</v>
      </c>
      <c r="B1" s="289"/>
      <c r="C1" s="289"/>
      <c r="D1" s="289"/>
      <c r="E1" s="289"/>
    </row>
    <row r="2" spans="1:5" x14ac:dyDescent="0.25">
      <c r="A2" s="3">
        <v>21</v>
      </c>
      <c r="B2" s="3">
        <v>22</v>
      </c>
      <c r="C2" s="3">
        <v>23</v>
      </c>
      <c r="D2" s="3">
        <v>24</v>
      </c>
      <c r="E2" s="3">
        <v>25</v>
      </c>
    </row>
    <row r="3" spans="1:5" ht="15.75" thickBot="1" x14ac:dyDescent="0.3">
      <c r="A3" s="4"/>
      <c r="B3" s="4"/>
      <c r="C3" s="4"/>
      <c r="D3" s="4"/>
      <c r="E3" s="4"/>
    </row>
    <row r="4" spans="1:5" x14ac:dyDescent="0.25">
      <c r="A4" s="3">
        <v>16</v>
      </c>
      <c r="B4" s="33">
        <v>17</v>
      </c>
      <c r="C4" s="33">
        <v>18</v>
      </c>
      <c r="D4" s="3">
        <v>19</v>
      </c>
      <c r="E4" s="42">
        <v>20</v>
      </c>
    </row>
    <row r="5" spans="1:5" ht="15.75" thickBot="1" x14ac:dyDescent="0.3">
      <c r="A5" s="4"/>
      <c r="B5" s="35" t="s">
        <v>23</v>
      </c>
      <c r="C5" s="35" t="s">
        <v>23</v>
      </c>
      <c r="D5" s="4"/>
      <c r="E5" s="47" t="s">
        <v>28</v>
      </c>
    </row>
    <row r="6" spans="1:5" x14ac:dyDescent="0.25">
      <c r="A6" s="42">
        <v>11</v>
      </c>
      <c r="B6" s="3">
        <v>12</v>
      </c>
      <c r="C6" s="3">
        <v>13</v>
      </c>
      <c r="D6" s="3">
        <v>14</v>
      </c>
      <c r="E6" s="33">
        <v>15</v>
      </c>
    </row>
    <row r="7" spans="1:5" ht="15.75" thickBot="1" x14ac:dyDescent="0.3">
      <c r="A7" s="43" t="s">
        <v>22</v>
      </c>
      <c r="B7" s="2"/>
      <c r="C7" s="2"/>
      <c r="D7" s="4"/>
      <c r="E7" s="35" t="s">
        <v>28</v>
      </c>
    </row>
    <row r="8" spans="1:5" x14ac:dyDescent="0.25">
      <c r="A8" s="33">
        <v>6</v>
      </c>
      <c r="B8" s="3">
        <v>7</v>
      </c>
      <c r="C8" s="3">
        <v>8</v>
      </c>
      <c r="D8" s="3">
        <v>9</v>
      </c>
      <c r="E8" s="33">
        <v>10</v>
      </c>
    </row>
    <row r="9" spans="1:5" ht="15.75" thickBot="1" x14ac:dyDescent="0.3">
      <c r="A9" s="34" t="s">
        <v>22</v>
      </c>
      <c r="B9" s="4"/>
      <c r="C9" s="2"/>
      <c r="D9" s="4"/>
      <c r="E9" s="35" t="s">
        <v>27</v>
      </c>
    </row>
    <row r="10" spans="1:5" x14ac:dyDescent="0.25">
      <c r="A10" s="42">
        <v>1</v>
      </c>
      <c r="B10" s="3">
        <v>2</v>
      </c>
      <c r="C10" s="42">
        <v>3</v>
      </c>
      <c r="D10" s="42">
        <v>4</v>
      </c>
      <c r="E10" s="42">
        <v>5</v>
      </c>
    </row>
    <row r="11" spans="1:5" ht="15.75" thickBot="1" x14ac:dyDescent="0.3">
      <c r="A11" s="43" t="s">
        <v>22</v>
      </c>
      <c r="B11" s="4"/>
      <c r="C11" s="47" t="s">
        <v>46</v>
      </c>
      <c r="D11" s="47" t="s">
        <v>45</v>
      </c>
      <c r="E11" s="43" t="s">
        <v>43</v>
      </c>
    </row>
    <row r="16" spans="1:5" x14ac:dyDescent="0.25">
      <c r="A16" s="290" t="s">
        <v>41</v>
      </c>
      <c r="B16" s="290"/>
    </row>
    <row r="17" spans="1:2" x14ac:dyDescent="0.25">
      <c r="A17" s="44" t="s">
        <v>42</v>
      </c>
      <c r="B17" s="44"/>
    </row>
  </sheetData>
  <mergeCells count="2">
    <mergeCell ref="A1:E1"/>
    <mergeCell ref="A16:B16"/>
  </mergeCells>
  <printOptions horizontalCentered="1"/>
  <pageMargins left="0.45" right="0.45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workbookViewId="0">
      <selection activeCell="C37" sqref="C37"/>
    </sheetView>
  </sheetViews>
  <sheetFormatPr defaultRowHeight="15" x14ac:dyDescent="0.25"/>
  <cols>
    <col min="1" max="1" width="17.28515625" bestFit="1" customWidth="1"/>
    <col min="2" max="2" width="22.7109375" customWidth="1"/>
    <col min="3" max="3" width="23.5703125" bestFit="1" customWidth="1"/>
    <col min="4" max="4" width="19.140625" customWidth="1"/>
    <col min="5" max="5" width="21.85546875" customWidth="1"/>
  </cols>
  <sheetData>
    <row r="1" spans="1:5" ht="31.5" customHeight="1" thickBot="1" x14ac:dyDescent="0.3">
      <c r="A1" s="289" t="s">
        <v>21</v>
      </c>
      <c r="B1" s="289"/>
      <c r="C1" s="289"/>
      <c r="D1" s="289"/>
      <c r="E1" s="289"/>
    </row>
    <row r="2" spans="1:5" x14ac:dyDescent="0.25">
      <c r="A2" s="3">
        <v>21</v>
      </c>
      <c r="B2" s="3">
        <v>22</v>
      </c>
      <c r="C2" s="3">
        <v>23</v>
      </c>
      <c r="D2" s="3">
        <v>24</v>
      </c>
      <c r="E2" s="3">
        <v>25</v>
      </c>
    </row>
    <row r="3" spans="1:5" ht="15.75" thickBot="1" x14ac:dyDescent="0.3">
      <c r="A3" s="4"/>
      <c r="B3" s="4"/>
      <c r="C3" s="4"/>
      <c r="D3" s="4"/>
      <c r="E3" s="4"/>
    </row>
    <row r="4" spans="1:5" x14ac:dyDescent="0.25">
      <c r="A4" s="3">
        <v>16</v>
      </c>
      <c r="B4" s="33">
        <v>17</v>
      </c>
      <c r="C4" s="3">
        <v>18</v>
      </c>
      <c r="D4" s="3">
        <v>19</v>
      </c>
      <c r="E4" s="3">
        <v>20</v>
      </c>
    </row>
    <row r="5" spans="1:5" ht="15.75" thickBot="1" x14ac:dyDescent="0.3">
      <c r="A5" s="4"/>
      <c r="B5" s="35" t="s">
        <v>23</v>
      </c>
      <c r="C5" s="2"/>
      <c r="D5" s="4"/>
      <c r="E5" s="4"/>
    </row>
    <row r="6" spans="1:5" x14ac:dyDescent="0.25">
      <c r="A6" s="33">
        <v>11</v>
      </c>
      <c r="B6" s="3">
        <v>12</v>
      </c>
      <c r="C6" s="3">
        <v>13</v>
      </c>
      <c r="D6" s="33">
        <v>14</v>
      </c>
      <c r="E6" s="33">
        <v>15</v>
      </c>
    </row>
    <row r="7" spans="1:5" ht="15.75" thickBot="1" x14ac:dyDescent="0.3">
      <c r="A7" s="36" t="s">
        <v>31</v>
      </c>
      <c r="B7" s="2"/>
      <c r="C7" s="2"/>
      <c r="D7" s="34" t="s">
        <v>29</v>
      </c>
      <c r="E7" s="35" t="s">
        <v>28</v>
      </c>
    </row>
    <row r="8" spans="1:5" x14ac:dyDescent="0.25">
      <c r="A8" s="33">
        <v>6</v>
      </c>
      <c r="B8" s="33">
        <v>7</v>
      </c>
      <c r="C8" s="33">
        <v>8</v>
      </c>
      <c r="D8" s="33">
        <v>9</v>
      </c>
      <c r="E8" s="33">
        <v>10</v>
      </c>
    </row>
    <row r="9" spans="1:5" ht="15.75" thickBot="1" x14ac:dyDescent="0.3">
      <c r="A9" s="34" t="s">
        <v>22</v>
      </c>
      <c r="B9" s="34" t="s">
        <v>32</v>
      </c>
      <c r="C9" s="35" t="s">
        <v>24</v>
      </c>
      <c r="D9" s="34" t="s">
        <v>30</v>
      </c>
      <c r="E9" s="35" t="s">
        <v>27</v>
      </c>
    </row>
    <row r="10" spans="1:5" x14ac:dyDescent="0.25">
      <c r="A10" s="3">
        <v>1</v>
      </c>
      <c r="B10" s="3">
        <v>2</v>
      </c>
      <c r="C10" s="33">
        <v>3</v>
      </c>
      <c r="D10" s="33">
        <v>4</v>
      </c>
      <c r="E10" s="33">
        <v>5</v>
      </c>
    </row>
    <row r="11" spans="1:5" ht="15.75" thickBot="1" x14ac:dyDescent="0.3">
      <c r="A11" s="4"/>
      <c r="B11" s="4"/>
      <c r="C11" s="35" t="s">
        <v>25</v>
      </c>
      <c r="D11" s="35" t="s">
        <v>25</v>
      </c>
      <c r="E11" s="34" t="s">
        <v>26</v>
      </c>
    </row>
  </sheetData>
  <mergeCells count="1">
    <mergeCell ref="A1:E1"/>
  </mergeCells>
  <printOptions horizontalCentered="1"/>
  <pageMargins left="0.45" right="0.45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workbookViewId="0">
      <selection activeCell="D7" sqref="D7"/>
    </sheetView>
  </sheetViews>
  <sheetFormatPr defaultRowHeight="15" x14ac:dyDescent="0.25"/>
  <cols>
    <col min="1" max="1" width="17.28515625" bestFit="1" customWidth="1"/>
    <col min="2" max="2" width="22.7109375" customWidth="1"/>
    <col min="3" max="3" width="23.5703125" bestFit="1" customWidth="1"/>
    <col min="4" max="4" width="19.140625" customWidth="1"/>
    <col min="5" max="5" width="21.85546875" customWidth="1"/>
  </cols>
  <sheetData>
    <row r="1" spans="1:5" ht="31.5" customHeight="1" thickBot="1" x14ac:dyDescent="0.3">
      <c r="A1" s="289" t="s">
        <v>18</v>
      </c>
      <c r="B1" s="289"/>
      <c r="C1" s="289"/>
      <c r="D1" s="289"/>
      <c r="E1" s="289"/>
    </row>
    <row r="2" spans="1:5" x14ac:dyDescent="0.25">
      <c r="A2" s="3">
        <v>21</v>
      </c>
      <c r="B2" s="3">
        <v>22</v>
      </c>
      <c r="C2" s="3">
        <v>23</v>
      </c>
      <c r="D2" s="3">
        <v>24</v>
      </c>
      <c r="E2" s="3">
        <v>25</v>
      </c>
    </row>
    <row r="3" spans="1:5" ht="15.75" thickBot="1" x14ac:dyDescent="0.3">
      <c r="A3" s="4"/>
      <c r="B3" s="4"/>
      <c r="C3" s="4" t="s">
        <v>20</v>
      </c>
      <c r="D3" s="4"/>
      <c r="E3" s="4"/>
    </row>
    <row r="4" spans="1:5" x14ac:dyDescent="0.25">
      <c r="A4" s="3">
        <v>16</v>
      </c>
      <c r="B4" s="3">
        <v>17</v>
      </c>
      <c r="C4" s="3">
        <v>18</v>
      </c>
      <c r="D4" s="3">
        <v>19</v>
      </c>
      <c r="E4" s="3">
        <v>20</v>
      </c>
    </row>
    <row r="5" spans="1:5" ht="15.75" thickBot="1" x14ac:dyDescent="0.3">
      <c r="A5" s="4" t="s">
        <v>17</v>
      </c>
      <c r="B5" s="2" t="s">
        <v>4</v>
      </c>
      <c r="C5" s="2" t="s">
        <v>4</v>
      </c>
      <c r="D5" s="4" t="s">
        <v>13</v>
      </c>
      <c r="E5" s="4"/>
    </row>
    <row r="6" spans="1:5" x14ac:dyDescent="0.25">
      <c r="A6" s="3">
        <v>11</v>
      </c>
      <c r="B6" s="3">
        <v>12</v>
      </c>
      <c r="C6" s="3">
        <v>13</v>
      </c>
      <c r="D6" s="3">
        <v>14</v>
      </c>
      <c r="E6" s="3">
        <v>15</v>
      </c>
    </row>
    <row r="7" spans="1:5" ht="15.75" thickBot="1" x14ac:dyDescent="0.3">
      <c r="A7" s="1" t="s">
        <v>5</v>
      </c>
      <c r="B7" s="2" t="s">
        <v>6</v>
      </c>
      <c r="C7" s="2" t="s">
        <v>7</v>
      </c>
      <c r="D7" s="4" t="s">
        <v>12</v>
      </c>
      <c r="E7" s="2" t="s">
        <v>8</v>
      </c>
    </row>
    <row r="8" spans="1:5" x14ac:dyDescent="0.25">
      <c r="A8" s="3">
        <v>6</v>
      </c>
      <c r="B8" s="3">
        <v>7</v>
      </c>
      <c r="C8" s="3">
        <v>8</v>
      </c>
      <c r="D8" s="3">
        <v>9</v>
      </c>
      <c r="E8" s="3">
        <v>10</v>
      </c>
    </row>
    <row r="9" spans="1:5" ht="15.75" thickBot="1" x14ac:dyDescent="0.3">
      <c r="A9" s="4" t="s">
        <v>16</v>
      </c>
      <c r="B9" s="4" t="s">
        <v>14</v>
      </c>
      <c r="C9" s="2" t="s">
        <v>9</v>
      </c>
      <c r="D9" s="4"/>
      <c r="E9" s="2" t="s">
        <v>8</v>
      </c>
    </row>
    <row r="10" spans="1: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5" ht="15.75" thickBot="1" x14ac:dyDescent="0.3">
      <c r="A11" s="4" t="s">
        <v>15</v>
      </c>
      <c r="B11" s="4" t="s">
        <v>15</v>
      </c>
      <c r="C11" s="2" t="s">
        <v>10</v>
      </c>
      <c r="D11" s="2" t="s">
        <v>10</v>
      </c>
      <c r="E11" s="4" t="s">
        <v>11</v>
      </c>
    </row>
  </sheetData>
  <mergeCells count="1">
    <mergeCell ref="A1:E1"/>
  </mergeCells>
  <printOptions horizontalCentered="1"/>
  <pageMargins left="0.45" right="0.45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9"/>
  <sheetViews>
    <sheetView workbookViewId="0">
      <selection activeCell="F27" sqref="F27"/>
    </sheetView>
  </sheetViews>
  <sheetFormatPr defaultRowHeight="15" x14ac:dyDescent="0.25"/>
  <cols>
    <col min="1" max="1" width="5.7109375" customWidth="1"/>
    <col min="2" max="2" width="5.42578125" customWidth="1"/>
    <col min="3" max="3" width="8.42578125" customWidth="1"/>
    <col min="4" max="4" width="5.140625" customWidth="1"/>
    <col min="5" max="5" width="10.85546875" customWidth="1"/>
    <col min="6" max="6" width="5.140625" customWidth="1"/>
    <col min="7" max="7" width="9.85546875" customWidth="1"/>
    <col min="8" max="8" width="4.85546875" customWidth="1"/>
    <col min="9" max="9" width="10.85546875" bestFit="1" customWidth="1"/>
    <col min="10" max="10" width="5.5703125" customWidth="1"/>
    <col min="11" max="11" width="10" customWidth="1"/>
    <col min="12" max="12" width="4.28515625" customWidth="1"/>
    <col min="13" max="13" width="10.85546875" bestFit="1" customWidth="1"/>
    <col min="14" max="14" width="10.85546875" customWidth="1"/>
    <col min="15" max="15" width="4.42578125" customWidth="1"/>
    <col min="16" max="16" width="8.28515625" bestFit="1" customWidth="1"/>
  </cols>
  <sheetData>
    <row r="1" spans="1:16" x14ac:dyDescent="0.25">
      <c r="A1" s="20"/>
      <c r="B1" s="21"/>
      <c r="C1" s="298" t="s">
        <v>1</v>
      </c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78"/>
      <c r="O1" s="21"/>
      <c r="P1" s="22"/>
    </row>
    <row r="2" spans="1:16" x14ac:dyDescent="0.25">
      <c r="A2" s="23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P2" s="24"/>
    </row>
    <row r="3" spans="1:16" x14ac:dyDescent="0.25">
      <c r="A3" s="23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P3" s="24"/>
    </row>
    <row r="4" spans="1:16" ht="15.75" thickBot="1" x14ac:dyDescent="0.3">
      <c r="A4" s="23"/>
      <c r="P4" s="24"/>
    </row>
    <row r="5" spans="1:16" ht="31.5" customHeight="1" thickBot="1" x14ac:dyDescent="0.3">
      <c r="A5" s="23"/>
      <c r="C5" s="295" t="s">
        <v>71</v>
      </c>
      <c r="D5" s="296"/>
      <c r="E5" s="296"/>
      <c r="F5" s="296"/>
      <c r="G5" s="296"/>
      <c r="H5" s="296"/>
      <c r="I5" s="296"/>
      <c r="J5" s="296"/>
      <c r="K5" s="296"/>
      <c r="L5" s="296"/>
      <c r="M5" s="297"/>
      <c r="N5" s="79"/>
      <c r="P5" s="24"/>
    </row>
    <row r="6" spans="1:16" ht="18" customHeight="1" thickBot="1" x14ac:dyDescent="0.3">
      <c r="A6" s="23"/>
      <c r="B6" s="48"/>
      <c r="C6" s="17"/>
      <c r="D6" s="13"/>
      <c r="E6" s="41"/>
      <c r="F6" s="13"/>
      <c r="G6" s="13"/>
      <c r="H6" s="13"/>
      <c r="I6" s="61"/>
      <c r="J6" s="13"/>
      <c r="K6" s="13"/>
      <c r="L6" s="13"/>
      <c r="M6" s="14"/>
      <c r="N6" s="80"/>
      <c r="P6" s="24"/>
    </row>
    <row r="7" spans="1:16" ht="31.5" customHeight="1" thickBot="1" x14ac:dyDescent="0.3">
      <c r="A7" s="25" t="s">
        <v>2</v>
      </c>
      <c r="C7" s="31">
        <v>21</v>
      </c>
      <c r="D7" s="6"/>
      <c r="E7" s="31">
        <v>22</v>
      </c>
      <c r="F7" s="52"/>
      <c r="G7" s="63">
        <v>23</v>
      </c>
      <c r="H7" s="76"/>
      <c r="I7" s="63">
        <v>24</v>
      </c>
      <c r="J7" s="76"/>
      <c r="K7" s="63">
        <v>25</v>
      </c>
      <c r="L7" s="77"/>
      <c r="M7" s="63" t="s">
        <v>37</v>
      </c>
      <c r="N7" s="81"/>
      <c r="P7" s="26" t="s">
        <v>19</v>
      </c>
    </row>
    <row r="8" spans="1:16" ht="16.5" thickBot="1" x14ac:dyDescent="0.3">
      <c r="A8" s="27"/>
      <c r="C8" s="299"/>
      <c r="D8" s="300"/>
      <c r="E8" s="300"/>
      <c r="F8" s="300"/>
      <c r="G8" s="300"/>
      <c r="H8" s="300"/>
      <c r="I8" s="300"/>
      <c r="J8" s="300"/>
      <c r="K8" s="300"/>
      <c r="L8" s="300"/>
      <c r="M8" s="88"/>
      <c r="N8" s="82"/>
      <c r="P8" s="24"/>
    </row>
    <row r="9" spans="1:16" ht="33.75" customHeight="1" thickBot="1" x14ac:dyDescent="0.3">
      <c r="A9" s="23"/>
      <c r="C9" s="72">
        <v>16</v>
      </c>
      <c r="D9" s="73"/>
      <c r="E9" s="72">
        <v>17</v>
      </c>
      <c r="F9" s="73"/>
      <c r="G9" s="72">
        <v>18</v>
      </c>
      <c r="H9" s="73"/>
      <c r="I9" s="72">
        <v>19</v>
      </c>
      <c r="J9" s="73"/>
      <c r="K9" s="72">
        <v>20</v>
      </c>
      <c r="L9" s="73"/>
      <c r="M9" s="75" t="s">
        <v>36</v>
      </c>
      <c r="N9" s="81"/>
      <c r="P9" s="24"/>
    </row>
    <row r="10" spans="1:16" ht="16.5" thickBot="1" x14ac:dyDescent="0.3">
      <c r="A10" s="23"/>
      <c r="C10" s="291"/>
      <c r="D10" s="293"/>
      <c r="E10" s="293"/>
      <c r="F10" s="293"/>
      <c r="G10" s="293"/>
      <c r="H10" s="293"/>
      <c r="I10" s="293"/>
      <c r="J10" s="293"/>
      <c r="K10" s="293"/>
      <c r="L10" s="293"/>
      <c r="M10" s="89"/>
      <c r="N10" s="83"/>
      <c r="P10" s="24"/>
    </row>
    <row r="11" spans="1:16" ht="34.5" customHeight="1" thickBot="1" x14ac:dyDescent="0.3">
      <c r="A11" s="23"/>
      <c r="B11" s="37"/>
      <c r="C11" s="72">
        <v>11</v>
      </c>
      <c r="D11" s="73"/>
      <c r="E11" s="72">
        <v>12</v>
      </c>
      <c r="F11" s="73"/>
      <c r="G11" s="72">
        <v>13</v>
      </c>
      <c r="H11" s="73"/>
      <c r="I11" s="72">
        <v>14</v>
      </c>
      <c r="J11" s="73"/>
      <c r="K11" s="72">
        <v>15</v>
      </c>
      <c r="L11" s="73"/>
      <c r="M11" s="75" t="s">
        <v>35</v>
      </c>
      <c r="N11" s="81"/>
      <c r="O11" s="87"/>
      <c r="P11" s="24"/>
    </row>
    <row r="12" spans="1:16" ht="16.5" thickBot="1" x14ac:dyDescent="0.3">
      <c r="A12" s="23"/>
      <c r="C12" s="291"/>
      <c r="D12" s="292"/>
      <c r="E12" s="292"/>
      <c r="F12" s="292"/>
      <c r="G12" s="292"/>
      <c r="H12" s="292"/>
      <c r="I12" s="292"/>
      <c r="J12" s="292"/>
      <c r="K12" s="292"/>
      <c r="L12" s="292"/>
      <c r="M12" s="89"/>
      <c r="N12" s="83"/>
      <c r="P12" s="24"/>
    </row>
    <row r="13" spans="1:16" ht="33" customHeight="1" thickBot="1" x14ac:dyDescent="0.3">
      <c r="A13" s="23"/>
      <c r="C13" s="72">
        <v>6</v>
      </c>
      <c r="D13" s="73"/>
      <c r="E13" s="72">
        <v>7</v>
      </c>
      <c r="F13" s="73"/>
      <c r="G13" s="72">
        <v>8</v>
      </c>
      <c r="H13" s="73"/>
      <c r="I13" s="72">
        <v>9</v>
      </c>
      <c r="J13" s="73"/>
      <c r="K13" s="72">
        <v>10</v>
      </c>
      <c r="L13" s="73"/>
      <c r="M13" s="75" t="s">
        <v>34</v>
      </c>
      <c r="N13" s="81"/>
      <c r="P13" s="24"/>
    </row>
    <row r="14" spans="1:16" ht="16.5" thickBot="1" x14ac:dyDescent="0.3">
      <c r="A14" s="23"/>
      <c r="C14" s="291"/>
      <c r="D14" s="293"/>
      <c r="E14" s="293"/>
      <c r="F14" s="293"/>
      <c r="G14" s="293"/>
      <c r="H14" s="293"/>
      <c r="I14" s="293"/>
      <c r="J14" s="293"/>
      <c r="K14" s="293"/>
      <c r="L14" s="293"/>
      <c r="M14" s="90"/>
      <c r="N14" s="84"/>
      <c r="P14" s="24"/>
    </row>
    <row r="15" spans="1:16" ht="33.75" customHeight="1" thickBot="1" x14ac:dyDescent="0.3">
      <c r="A15" s="23"/>
      <c r="C15" s="72">
        <v>1</v>
      </c>
      <c r="D15" s="74"/>
      <c r="E15" s="72">
        <v>2</v>
      </c>
      <c r="F15" s="74"/>
      <c r="G15" s="72">
        <v>3</v>
      </c>
      <c r="H15" s="74"/>
      <c r="I15" s="72">
        <v>4</v>
      </c>
      <c r="J15" s="74"/>
      <c r="K15" s="72">
        <v>5</v>
      </c>
      <c r="L15" s="74"/>
      <c r="M15" s="71" t="s">
        <v>33</v>
      </c>
      <c r="N15" s="85"/>
      <c r="P15" s="24"/>
    </row>
    <row r="16" spans="1:16" x14ac:dyDescent="0.25">
      <c r="A16" s="23"/>
      <c r="E16" s="38"/>
      <c r="I16" s="38"/>
      <c r="M16" s="38"/>
      <c r="N16" s="46"/>
      <c r="P16" s="24"/>
    </row>
    <row r="17" spans="1:16" x14ac:dyDescent="0.25">
      <c r="A17" s="23"/>
      <c r="B17" s="64"/>
      <c r="E17" s="46"/>
      <c r="I17" s="46"/>
      <c r="M17" s="46"/>
      <c r="N17" s="46"/>
      <c r="P17" s="24"/>
    </row>
    <row r="18" spans="1:16" x14ac:dyDescent="0.25">
      <c r="A18" s="23"/>
      <c r="P18" s="24"/>
    </row>
    <row r="19" spans="1:16" x14ac:dyDescent="0.25">
      <c r="A19" s="28"/>
      <c r="B19" s="29"/>
      <c r="C19" s="294" t="s">
        <v>3</v>
      </c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86"/>
      <c r="O19" s="29"/>
      <c r="P19" s="30"/>
    </row>
  </sheetData>
  <mergeCells count="7">
    <mergeCell ref="C12:L12"/>
    <mergeCell ref="C14:L14"/>
    <mergeCell ref="C19:M19"/>
    <mergeCell ref="C5:M5"/>
    <mergeCell ref="C1:M1"/>
    <mergeCell ref="C8:L8"/>
    <mergeCell ref="C10:L10"/>
  </mergeCells>
  <printOptions horizontalCentered="1"/>
  <pageMargins left="0.5" right="0.5" top="1.75" bottom="0.75" header="0.55000000000000004" footer="0.3"/>
  <pageSetup orientation="landscape" r:id="rId1"/>
  <headerFooter>
    <oddHeader>&amp;L&amp;G&amp;R&amp;"Arial,Regular"&amp;22Deerfield Township Parks and Recreation&amp;"-,Regular"&amp;11
&amp;"Arial,Bold"&amp;16Community Garden at Kingswood Park</oddHeader>
    <oddFooter>&amp;C&amp;"Arial,Regular"&amp;8Deerfield Township ~ 4900 Parkway Drive, Suite  150 ~ Mason, OH 45040 ~ 513.701.6977 ~ sgebe@deerfieldtwp.com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"/>
  <sheetViews>
    <sheetView workbookViewId="0">
      <selection activeCell="C22" sqref="C22"/>
    </sheetView>
  </sheetViews>
  <sheetFormatPr defaultRowHeight="15" x14ac:dyDescent="0.25"/>
  <cols>
    <col min="1" max="1" width="5.7109375" customWidth="1"/>
    <col min="2" max="2" width="5.42578125" customWidth="1"/>
    <col min="3" max="3" width="8.42578125" customWidth="1"/>
    <col min="4" max="4" width="5.140625" customWidth="1"/>
    <col min="5" max="5" width="10.85546875" customWidth="1"/>
    <col min="6" max="6" width="5.140625" customWidth="1"/>
    <col min="7" max="7" width="9.85546875" customWidth="1"/>
    <col min="8" max="8" width="4.85546875" customWidth="1"/>
    <col min="9" max="9" width="10.85546875" bestFit="1" customWidth="1"/>
    <col min="10" max="10" width="5.5703125" customWidth="1"/>
    <col min="11" max="11" width="10" customWidth="1"/>
    <col min="12" max="12" width="4.28515625" customWidth="1"/>
    <col min="13" max="13" width="10.85546875" bestFit="1" customWidth="1"/>
    <col min="14" max="14" width="5.140625" customWidth="1"/>
    <col min="15" max="15" width="10.42578125" customWidth="1"/>
    <col min="16" max="16" width="4.42578125" customWidth="1"/>
    <col min="17" max="17" width="8.28515625" bestFit="1" customWidth="1"/>
  </cols>
  <sheetData>
    <row r="1" spans="1:17" x14ac:dyDescent="0.25">
      <c r="A1" s="20"/>
      <c r="B1" s="21"/>
      <c r="C1" s="298" t="s">
        <v>1</v>
      </c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1"/>
      <c r="Q1" s="22"/>
    </row>
    <row r="2" spans="1:17" x14ac:dyDescent="0.25">
      <c r="A2" s="23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Q2" s="24"/>
    </row>
    <row r="3" spans="1:17" x14ac:dyDescent="0.25">
      <c r="A3" s="23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Q3" s="24"/>
    </row>
    <row r="4" spans="1:17" ht="15.75" thickBot="1" x14ac:dyDescent="0.3">
      <c r="A4" s="23"/>
      <c r="Q4" s="24"/>
    </row>
    <row r="5" spans="1:17" ht="31.5" customHeight="1" thickBot="1" x14ac:dyDescent="0.3">
      <c r="A5" s="23"/>
      <c r="C5" s="301" t="s">
        <v>0</v>
      </c>
      <c r="D5" s="302"/>
      <c r="E5" s="302"/>
      <c r="F5" s="302"/>
      <c r="G5" s="302"/>
      <c r="H5" s="302"/>
      <c r="I5" s="302"/>
      <c r="J5" s="302"/>
      <c r="K5" s="302"/>
      <c r="L5" s="303"/>
      <c r="M5" s="310"/>
      <c r="N5" s="311"/>
      <c r="O5" s="312"/>
      <c r="Q5" s="24"/>
    </row>
    <row r="6" spans="1:17" ht="18" customHeight="1" thickBot="1" x14ac:dyDescent="0.3">
      <c r="A6" s="23"/>
      <c r="B6" s="48"/>
      <c r="C6" s="17"/>
      <c r="D6" s="13"/>
      <c r="E6" s="41"/>
      <c r="F6" s="13"/>
      <c r="G6" s="13"/>
      <c r="H6" s="13"/>
      <c r="I6" s="61"/>
      <c r="J6" s="13"/>
      <c r="K6" s="13"/>
      <c r="L6" s="14"/>
      <c r="M6" s="15"/>
      <c r="N6" s="16"/>
      <c r="O6" s="19"/>
      <c r="Q6" s="24"/>
    </row>
    <row r="7" spans="1:17" ht="31.5" customHeight="1" thickBot="1" x14ac:dyDescent="0.3">
      <c r="A7" s="25" t="s">
        <v>2</v>
      </c>
      <c r="C7" s="63">
        <v>21</v>
      </c>
      <c r="D7" s="6"/>
      <c r="E7" s="63">
        <v>22</v>
      </c>
      <c r="F7" s="52"/>
      <c r="G7" s="62"/>
      <c r="H7" s="53"/>
      <c r="I7" s="62"/>
      <c r="J7" s="53"/>
      <c r="K7" s="62"/>
      <c r="L7" s="54"/>
      <c r="M7" s="7"/>
      <c r="N7" s="8"/>
      <c r="O7" s="18"/>
      <c r="Q7" s="26" t="s">
        <v>19</v>
      </c>
    </row>
    <row r="8" spans="1:17" ht="16.5" thickBot="1" x14ac:dyDescent="0.3">
      <c r="A8" s="27"/>
      <c r="C8" s="299"/>
      <c r="D8" s="300"/>
      <c r="E8" s="300"/>
      <c r="F8" s="300"/>
      <c r="G8" s="300"/>
      <c r="H8" s="300"/>
      <c r="I8" s="300"/>
      <c r="J8" s="300"/>
      <c r="K8" s="300"/>
      <c r="L8" s="300"/>
      <c r="M8" s="40"/>
      <c r="N8" s="8"/>
      <c r="O8" s="9"/>
      <c r="Q8" s="24"/>
    </row>
    <row r="9" spans="1:17" ht="33.75" customHeight="1" thickBot="1" x14ac:dyDescent="0.3">
      <c r="A9" s="23"/>
      <c r="C9" s="63">
        <v>16</v>
      </c>
      <c r="D9" s="6"/>
      <c r="E9" s="63">
        <v>17</v>
      </c>
      <c r="F9" s="6"/>
      <c r="G9" s="63">
        <v>18</v>
      </c>
      <c r="H9" s="6"/>
      <c r="I9" s="63">
        <v>19</v>
      </c>
      <c r="J9" s="6"/>
      <c r="K9" s="63">
        <v>20</v>
      </c>
      <c r="L9" s="6"/>
      <c r="M9" s="32" t="s">
        <v>39</v>
      </c>
      <c r="N9" s="10"/>
      <c r="O9" s="32" t="s">
        <v>40</v>
      </c>
      <c r="Q9" s="24"/>
    </row>
    <row r="10" spans="1:17" ht="16.5" thickBot="1" x14ac:dyDescent="0.3">
      <c r="A10" s="23"/>
      <c r="C10" s="299"/>
      <c r="D10" s="300"/>
      <c r="E10" s="300"/>
      <c r="F10" s="300"/>
      <c r="G10" s="300"/>
      <c r="H10" s="300"/>
      <c r="I10" s="300"/>
      <c r="J10" s="300"/>
      <c r="K10" s="300"/>
      <c r="L10" s="304"/>
      <c r="M10" s="307"/>
      <c r="N10" s="308"/>
      <c r="O10" s="309"/>
      <c r="Q10" s="24"/>
    </row>
    <row r="11" spans="1:17" ht="34.5" customHeight="1" thickBot="1" x14ac:dyDescent="0.3">
      <c r="A11" s="23"/>
      <c r="B11" s="37"/>
      <c r="C11" s="63">
        <v>11</v>
      </c>
      <c r="D11" s="6"/>
      <c r="E11" s="63">
        <v>12</v>
      </c>
      <c r="F11" s="6"/>
      <c r="G11" s="63">
        <v>13</v>
      </c>
      <c r="H11" s="6"/>
      <c r="I11" s="63">
        <v>14</v>
      </c>
      <c r="J11" s="6"/>
      <c r="K11" s="63">
        <v>15</v>
      </c>
      <c r="L11" s="6"/>
      <c r="M11" s="32" t="s">
        <v>37</v>
      </c>
      <c r="N11" s="11"/>
      <c r="O11" s="32" t="s">
        <v>38</v>
      </c>
      <c r="P11" s="39"/>
      <c r="Q11" s="24"/>
    </row>
    <row r="12" spans="1:17" ht="16.5" thickBot="1" x14ac:dyDescent="0.3">
      <c r="A12" s="23"/>
      <c r="C12" s="299"/>
      <c r="D12" s="305"/>
      <c r="E12" s="305"/>
      <c r="F12" s="305"/>
      <c r="G12" s="305"/>
      <c r="H12" s="305"/>
      <c r="I12" s="305"/>
      <c r="J12" s="305"/>
      <c r="K12" s="305"/>
      <c r="L12" s="306"/>
      <c r="M12" s="307"/>
      <c r="N12" s="308"/>
      <c r="O12" s="309"/>
      <c r="Q12" s="24"/>
    </row>
    <row r="13" spans="1:17" ht="33" customHeight="1" thickBot="1" x14ac:dyDescent="0.3">
      <c r="A13" s="23"/>
      <c r="C13" s="63">
        <v>6</v>
      </c>
      <c r="D13" s="6"/>
      <c r="E13" s="63">
        <v>7</v>
      </c>
      <c r="F13" s="6"/>
      <c r="G13" s="63">
        <v>8</v>
      </c>
      <c r="H13" s="6"/>
      <c r="I13" s="63">
        <v>9</v>
      </c>
      <c r="J13" s="6"/>
      <c r="K13" s="63">
        <v>10</v>
      </c>
      <c r="L13" s="6"/>
      <c r="M13" s="32" t="s">
        <v>35</v>
      </c>
      <c r="N13" s="11"/>
      <c r="O13" s="32" t="s">
        <v>36</v>
      </c>
      <c r="Q13" s="24"/>
    </row>
    <row r="14" spans="1:17" ht="16.5" thickBot="1" x14ac:dyDescent="0.3">
      <c r="A14" s="23"/>
      <c r="C14" s="299"/>
      <c r="D14" s="300"/>
      <c r="E14" s="300"/>
      <c r="F14" s="300"/>
      <c r="G14" s="300"/>
      <c r="H14" s="300"/>
      <c r="I14" s="300"/>
      <c r="J14" s="300"/>
      <c r="K14" s="300"/>
      <c r="L14" s="304"/>
      <c r="M14" s="307"/>
      <c r="N14" s="308"/>
      <c r="O14" s="309"/>
      <c r="Q14" s="24"/>
    </row>
    <row r="15" spans="1:17" ht="33.75" customHeight="1" thickBot="1" x14ac:dyDescent="0.3">
      <c r="A15" s="23"/>
      <c r="C15" s="63">
        <v>1</v>
      </c>
      <c r="D15" s="5"/>
      <c r="E15" s="63">
        <v>2</v>
      </c>
      <c r="F15" s="5"/>
      <c r="G15" s="63">
        <v>3</v>
      </c>
      <c r="H15" s="5"/>
      <c r="I15" s="63">
        <v>4</v>
      </c>
      <c r="J15" s="5"/>
      <c r="K15" s="63">
        <v>5</v>
      </c>
      <c r="L15" s="5"/>
      <c r="M15" s="32" t="s">
        <v>33</v>
      </c>
      <c r="N15" s="12"/>
      <c r="O15" s="32" t="s">
        <v>34</v>
      </c>
      <c r="Q15" s="24"/>
    </row>
    <row r="16" spans="1:17" x14ac:dyDescent="0.25">
      <c r="A16" s="23"/>
      <c r="E16" s="38"/>
      <c r="I16" s="38"/>
      <c r="M16" s="38"/>
      <c r="Q16" s="24"/>
    </row>
    <row r="17" spans="1:17" x14ac:dyDescent="0.25">
      <c r="A17" s="23"/>
      <c r="B17" s="64" t="s">
        <v>75</v>
      </c>
      <c r="E17" s="46"/>
      <c r="I17" s="46"/>
      <c r="M17" s="46"/>
      <c r="Q17" s="24"/>
    </row>
    <row r="18" spans="1:17" x14ac:dyDescent="0.25">
      <c r="A18" s="23"/>
      <c r="Q18" s="24"/>
    </row>
    <row r="19" spans="1:17" x14ac:dyDescent="0.25">
      <c r="A19" s="28"/>
      <c r="B19" s="29"/>
      <c r="C19" s="294" t="s">
        <v>3</v>
      </c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"/>
      <c r="Q19" s="30"/>
    </row>
  </sheetData>
  <mergeCells count="11">
    <mergeCell ref="C1:O1"/>
    <mergeCell ref="C19:O19"/>
    <mergeCell ref="C5:L5"/>
    <mergeCell ref="C8:L8"/>
    <mergeCell ref="C10:L10"/>
    <mergeCell ref="C12:L12"/>
    <mergeCell ref="C14:L14"/>
    <mergeCell ref="M14:O14"/>
    <mergeCell ref="M12:O12"/>
    <mergeCell ref="M10:O10"/>
    <mergeCell ref="M5:O5"/>
  </mergeCells>
  <printOptions horizontalCentered="1"/>
  <pageMargins left="0.5" right="0.5" top="1.75" bottom="0.75" header="0.55000000000000004" footer="0.3"/>
  <pageSetup orientation="landscape" r:id="rId1"/>
  <headerFooter>
    <oddHeader>&amp;L&amp;G&amp;R&amp;"Arial,Regular"&amp;22Deerfield Township Parks and Recreation&amp;"-,Regular"&amp;11
&amp;"Arial,Bold"&amp;16Community Garden at Kingswood Park</oddHeader>
    <oddFooter>&amp;C&amp;"Arial,Regular"&amp;8Deerfield Township ~ 4900 Parkway Drive, Suite  150 ~ Mason, OH 45040 ~ 513.701.6977 ~ sgebe@deerfieldtwp.com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2"/>
  <sheetViews>
    <sheetView zoomScaleNormal="100" workbookViewId="0">
      <selection activeCell="W16" sqref="W16"/>
    </sheetView>
  </sheetViews>
  <sheetFormatPr defaultColWidth="9.140625" defaultRowHeight="15" x14ac:dyDescent="0.25"/>
  <cols>
    <col min="1" max="1" width="14.5703125" style="91" customWidth="1"/>
    <col min="2" max="3" width="7.7109375" style="91" customWidth="1"/>
    <col min="4" max="4" width="5.42578125" style="91" customWidth="1"/>
    <col min="5" max="5" width="7" style="91" customWidth="1"/>
    <col min="6" max="6" width="3" style="91" customWidth="1"/>
    <col min="7" max="7" width="7.7109375" style="91" customWidth="1"/>
    <col min="8" max="8" width="3.28515625" style="91" customWidth="1"/>
    <col min="9" max="9" width="7.28515625" style="91" customWidth="1"/>
    <col min="10" max="10" width="3.42578125" style="91" customWidth="1"/>
    <col min="11" max="11" width="7.7109375" style="91" customWidth="1"/>
    <col min="12" max="12" width="3.7109375" style="91" customWidth="1"/>
    <col min="13" max="13" width="7" style="91" customWidth="1"/>
    <col min="14" max="15" width="5.42578125" style="91" customWidth="1"/>
    <col min="16" max="16" width="4.42578125" style="91" customWidth="1"/>
    <col min="17" max="17" width="8.28515625" style="91" bestFit="1" customWidth="1"/>
    <col min="18" max="18" width="10.28515625" style="91" customWidth="1"/>
    <col min="19" max="16384" width="9.140625" style="91"/>
  </cols>
  <sheetData>
    <row r="1" spans="1:18" ht="15.75" thickTop="1" x14ac:dyDescent="0.25">
      <c r="A1" s="127"/>
      <c r="B1" s="128"/>
      <c r="C1" s="128"/>
      <c r="D1" s="128"/>
      <c r="E1" s="274"/>
      <c r="F1" s="274"/>
      <c r="G1" s="274"/>
      <c r="H1" s="274"/>
      <c r="I1" s="274"/>
      <c r="J1" s="274"/>
      <c r="K1" s="274"/>
      <c r="L1" s="274"/>
      <c r="M1" s="274"/>
      <c r="N1" s="129"/>
      <c r="O1" s="129"/>
      <c r="P1" s="128"/>
      <c r="Q1" s="128"/>
      <c r="R1" s="130"/>
    </row>
    <row r="2" spans="1:18" x14ac:dyDescent="0.25">
      <c r="A2" s="131"/>
      <c r="B2" s="102"/>
      <c r="C2" s="102"/>
      <c r="D2" s="102"/>
      <c r="E2" s="126"/>
      <c r="F2" s="126"/>
      <c r="G2" s="126"/>
      <c r="H2" s="126"/>
      <c r="I2" s="126"/>
      <c r="J2" s="126"/>
      <c r="K2" s="126"/>
      <c r="L2" s="126"/>
      <c r="M2" s="126"/>
      <c r="N2" s="112"/>
      <c r="O2" s="112"/>
      <c r="P2" s="102"/>
      <c r="Q2" s="102"/>
      <c r="R2" s="132"/>
    </row>
    <row r="3" spans="1:18" x14ac:dyDescent="0.25">
      <c r="A3" s="131"/>
      <c r="B3" s="102"/>
      <c r="C3" s="102"/>
      <c r="D3" s="102"/>
      <c r="E3" s="126"/>
      <c r="F3" s="126"/>
      <c r="G3" s="126"/>
      <c r="H3" s="126"/>
      <c r="I3" s="126"/>
      <c r="J3" s="126"/>
      <c r="K3" s="126"/>
      <c r="L3" s="126"/>
      <c r="M3" s="126"/>
      <c r="N3" s="112"/>
      <c r="O3" s="112"/>
      <c r="P3" s="102"/>
      <c r="Q3" s="102"/>
      <c r="R3" s="132"/>
    </row>
    <row r="4" spans="1:18" ht="31.15" customHeight="1" thickBot="1" x14ac:dyDescent="0.3">
      <c r="A4" s="131"/>
      <c r="B4" s="102"/>
      <c r="C4" s="102"/>
      <c r="D4" s="102"/>
      <c r="E4" s="126"/>
      <c r="F4" s="126"/>
      <c r="G4" s="126"/>
      <c r="H4" s="126"/>
      <c r="I4" s="126"/>
      <c r="J4" s="126"/>
      <c r="K4" s="126"/>
      <c r="L4" s="126"/>
      <c r="M4" s="126"/>
      <c r="N4" s="102"/>
      <c r="O4" s="102"/>
      <c r="P4" s="102"/>
      <c r="Q4" s="102"/>
      <c r="R4" s="132"/>
    </row>
    <row r="5" spans="1:18" ht="32.25" customHeight="1" thickBot="1" x14ac:dyDescent="0.3">
      <c r="A5" s="131"/>
      <c r="B5" s="102"/>
      <c r="C5" s="102"/>
      <c r="D5" s="102"/>
      <c r="E5" s="210" t="s">
        <v>177</v>
      </c>
      <c r="F5" s="211"/>
      <c r="G5" s="210" t="s">
        <v>191</v>
      </c>
      <c r="H5" s="211"/>
      <c r="I5" s="210" t="s">
        <v>192</v>
      </c>
      <c r="J5" s="211"/>
      <c r="K5" s="210" t="s">
        <v>193</v>
      </c>
      <c r="L5" s="211"/>
      <c r="M5" s="210" t="s">
        <v>194</v>
      </c>
      <c r="N5" s="113"/>
      <c r="O5" s="113"/>
      <c r="P5" s="102"/>
      <c r="Q5" s="102"/>
      <c r="R5" s="132"/>
    </row>
    <row r="6" spans="1:18" ht="12" customHeight="1" thickBot="1" x14ac:dyDescent="0.3">
      <c r="A6" s="131"/>
      <c r="B6" s="102"/>
      <c r="C6" s="102"/>
      <c r="D6" s="110"/>
      <c r="E6" s="206"/>
      <c r="F6" s="207"/>
      <c r="G6" s="208"/>
      <c r="H6" s="207"/>
      <c r="I6" s="208"/>
      <c r="J6" s="207"/>
      <c r="K6" s="208"/>
      <c r="L6" s="207"/>
      <c r="M6" s="209"/>
      <c r="N6" s="114"/>
      <c r="O6" s="114"/>
      <c r="P6" s="102"/>
      <c r="Q6" s="102"/>
      <c r="R6" s="132"/>
    </row>
    <row r="7" spans="1:18" ht="31.15" customHeight="1" thickBot="1" x14ac:dyDescent="0.3">
      <c r="A7" s="131"/>
      <c r="B7" s="102"/>
      <c r="C7" s="121"/>
      <c r="D7" s="102"/>
      <c r="E7" s="104" t="s">
        <v>90</v>
      </c>
      <c r="F7" s="204"/>
      <c r="G7" s="104" t="s">
        <v>91</v>
      </c>
      <c r="H7" s="196"/>
      <c r="I7" s="105" t="s">
        <v>92</v>
      </c>
      <c r="J7" s="205"/>
      <c r="K7" s="105" t="s">
        <v>93</v>
      </c>
      <c r="L7" s="205"/>
      <c r="M7" s="105" t="s">
        <v>94</v>
      </c>
      <c r="N7" s="115"/>
      <c r="O7" s="115"/>
      <c r="P7" s="102"/>
      <c r="Q7" s="102"/>
      <c r="R7" s="132"/>
    </row>
    <row r="8" spans="1:18" ht="13.15" customHeight="1" thickBot="1" x14ac:dyDescent="0.3">
      <c r="A8" s="275"/>
      <c r="B8" s="122"/>
      <c r="C8" s="122"/>
      <c r="D8" s="102"/>
      <c r="E8" s="278"/>
      <c r="F8" s="279"/>
      <c r="G8" s="279"/>
      <c r="H8" s="279"/>
      <c r="I8" s="279"/>
      <c r="J8" s="279"/>
      <c r="K8" s="279"/>
      <c r="L8" s="279"/>
      <c r="M8" s="280"/>
      <c r="N8" s="116"/>
      <c r="O8" s="116"/>
      <c r="P8" s="102"/>
      <c r="Q8" s="281"/>
      <c r="R8" s="132"/>
    </row>
    <row r="9" spans="1:18" ht="31.15" customHeight="1" thickBot="1" x14ac:dyDescent="0.3">
      <c r="A9" s="276"/>
      <c r="B9" s="102"/>
      <c r="C9" s="102"/>
      <c r="D9" s="102"/>
      <c r="E9" s="105" t="s">
        <v>85</v>
      </c>
      <c r="F9" s="106"/>
      <c r="G9" s="105" t="s">
        <v>86</v>
      </c>
      <c r="H9" s="106"/>
      <c r="I9" s="105" t="s">
        <v>87</v>
      </c>
      <c r="J9" s="106"/>
      <c r="K9" s="105" t="s">
        <v>88</v>
      </c>
      <c r="L9" s="106"/>
      <c r="M9" s="105" t="s">
        <v>89</v>
      </c>
      <c r="N9" s="115"/>
      <c r="O9" s="115"/>
      <c r="P9" s="102"/>
      <c r="Q9" s="282"/>
      <c r="R9" s="132"/>
    </row>
    <row r="10" spans="1:18" ht="13.15" customHeight="1" thickBot="1" x14ac:dyDescent="0.3">
      <c r="A10" s="276"/>
      <c r="B10" s="102"/>
      <c r="C10" s="102"/>
      <c r="D10" s="102"/>
      <c r="E10" s="265"/>
      <c r="F10" s="272"/>
      <c r="G10" s="272"/>
      <c r="H10" s="272"/>
      <c r="I10" s="272"/>
      <c r="J10" s="272"/>
      <c r="K10" s="272"/>
      <c r="L10" s="272"/>
      <c r="M10" s="283"/>
      <c r="N10" s="117"/>
      <c r="O10" s="117"/>
      <c r="P10" s="102"/>
      <c r="Q10" s="102"/>
      <c r="R10" s="132"/>
    </row>
    <row r="11" spans="1:18" ht="31.15" customHeight="1" thickBot="1" x14ac:dyDescent="0.3">
      <c r="A11" s="277"/>
      <c r="B11" s="102"/>
      <c r="C11" s="102"/>
      <c r="D11" s="111"/>
      <c r="E11" s="105" t="s">
        <v>81</v>
      </c>
      <c r="F11" s="106"/>
      <c r="G11" s="105" t="s">
        <v>82</v>
      </c>
      <c r="H11" s="106"/>
      <c r="I11" s="109" t="s">
        <v>78</v>
      </c>
      <c r="J11" s="106"/>
      <c r="K11" s="105" t="s">
        <v>83</v>
      </c>
      <c r="L11" s="106"/>
      <c r="M11" s="105" t="s">
        <v>84</v>
      </c>
      <c r="N11" s="115"/>
      <c r="O11" s="115"/>
      <c r="P11" s="111"/>
      <c r="Q11" s="102"/>
      <c r="R11" s="132"/>
    </row>
    <row r="12" spans="1:18" ht="13.15" customHeight="1" thickBot="1" x14ac:dyDescent="0.3">
      <c r="A12" s="131"/>
      <c r="B12" s="102"/>
      <c r="C12" s="102"/>
      <c r="D12" s="102"/>
      <c r="E12" s="265"/>
      <c r="F12" s="266"/>
      <c r="G12" s="266"/>
      <c r="H12" s="266"/>
      <c r="I12" s="266"/>
      <c r="J12" s="266"/>
      <c r="K12" s="266"/>
      <c r="L12" s="266"/>
      <c r="M12" s="284"/>
      <c r="N12" s="117"/>
      <c r="O12" s="117"/>
      <c r="P12" s="102"/>
      <c r="Q12" s="102"/>
      <c r="R12" s="132"/>
    </row>
    <row r="13" spans="1:18" ht="31.15" customHeight="1" thickBot="1" x14ac:dyDescent="0.3">
      <c r="A13" s="131"/>
      <c r="B13" s="102"/>
      <c r="C13" s="102"/>
      <c r="D13" s="102"/>
      <c r="E13" s="105" t="s">
        <v>38</v>
      </c>
      <c r="F13" s="106"/>
      <c r="G13" s="105" t="s">
        <v>39</v>
      </c>
      <c r="H13" s="106"/>
      <c r="I13" s="105" t="s">
        <v>40</v>
      </c>
      <c r="J13" s="106"/>
      <c r="K13" s="105" t="s">
        <v>79</v>
      </c>
      <c r="L13" s="106"/>
      <c r="M13" s="105" t="s">
        <v>80</v>
      </c>
      <c r="N13" s="115"/>
      <c r="O13" s="115"/>
      <c r="P13" s="102"/>
      <c r="Q13" s="102"/>
      <c r="R13" s="132"/>
    </row>
    <row r="14" spans="1:18" ht="12.6" customHeight="1" thickBot="1" x14ac:dyDescent="0.3">
      <c r="A14" s="131"/>
      <c r="B14" s="102"/>
      <c r="C14" s="102"/>
      <c r="D14" s="102"/>
      <c r="E14" s="265"/>
      <c r="F14" s="272"/>
      <c r="G14" s="272"/>
      <c r="H14" s="272"/>
      <c r="I14" s="272"/>
      <c r="J14" s="272"/>
      <c r="K14" s="272"/>
      <c r="L14" s="272"/>
      <c r="M14" s="283"/>
      <c r="N14" s="118"/>
      <c r="O14" s="118"/>
      <c r="P14" s="102"/>
      <c r="Q14" s="102"/>
      <c r="R14" s="132"/>
    </row>
    <row r="15" spans="1:18" ht="30" customHeight="1" thickBot="1" x14ac:dyDescent="0.3">
      <c r="A15" s="131"/>
      <c r="B15" s="102"/>
      <c r="C15" s="102"/>
      <c r="D15" s="102"/>
      <c r="E15" s="105" t="s">
        <v>33</v>
      </c>
      <c r="F15" s="107"/>
      <c r="G15" s="105" t="s">
        <v>34</v>
      </c>
      <c r="H15" s="107"/>
      <c r="I15" s="105" t="s">
        <v>35</v>
      </c>
      <c r="J15" s="107"/>
      <c r="K15" s="105" t="s">
        <v>36</v>
      </c>
      <c r="L15" s="107"/>
      <c r="M15" s="105" t="s">
        <v>37</v>
      </c>
      <c r="N15" s="119"/>
      <c r="O15" s="119"/>
      <c r="P15" s="102"/>
      <c r="Q15" s="102"/>
      <c r="R15" s="132"/>
    </row>
    <row r="16" spans="1:18" x14ac:dyDescent="0.25">
      <c r="A16" s="131"/>
      <c r="B16" s="102"/>
      <c r="C16" s="102"/>
      <c r="D16" s="102"/>
      <c r="E16" s="102"/>
      <c r="F16" s="102"/>
      <c r="G16" s="108"/>
      <c r="H16" s="102"/>
      <c r="I16" s="102"/>
      <c r="J16" s="102"/>
      <c r="K16" s="108"/>
      <c r="L16" s="102"/>
      <c r="M16" s="102"/>
      <c r="N16" s="108"/>
      <c r="O16" s="108"/>
      <c r="P16" s="102"/>
      <c r="Q16" s="102"/>
      <c r="R16" s="132"/>
    </row>
    <row r="17" spans="1:18" x14ac:dyDescent="0.25">
      <c r="A17" s="131"/>
      <c r="B17" s="102"/>
      <c r="C17" s="102"/>
      <c r="D17" s="102"/>
      <c r="E17" s="102"/>
      <c r="F17" s="102"/>
      <c r="G17" s="108"/>
      <c r="H17" s="102"/>
      <c r="I17" s="102"/>
      <c r="J17" s="102"/>
      <c r="K17" s="108"/>
      <c r="L17" s="102"/>
      <c r="M17" s="102"/>
      <c r="N17" s="125"/>
      <c r="O17" s="108"/>
      <c r="P17" s="102"/>
      <c r="Q17" s="102"/>
      <c r="R17" s="132"/>
    </row>
    <row r="18" spans="1:18" x14ac:dyDescent="0.25">
      <c r="A18" s="131"/>
      <c r="B18" s="102"/>
      <c r="C18" s="102"/>
      <c r="D18" s="102"/>
      <c r="E18" s="102"/>
      <c r="F18" s="102"/>
      <c r="G18" s="108"/>
      <c r="H18" s="102"/>
      <c r="I18" s="102"/>
      <c r="J18" s="102"/>
      <c r="K18" s="108"/>
      <c r="L18" s="102"/>
      <c r="M18" s="102"/>
      <c r="N18" s="125"/>
      <c r="O18" s="108"/>
      <c r="P18" s="102"/>
      <c r="Q18" s="102"/>
      <c r="R18" s="132"/>
    </row>
    <row r="19" spans="1:18" x14ac:dyDescent="0.25">
      <c r="A19" s="131"/>
      <c r="B19" s="102"/>
      <c r="C19" s="102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108"/>
      <c r="P19" s="102"/>
      <c r="Q19" s="102"/>
      <c r="R19" s="132"/>
    </row>
    <row r="20" spans="1:18" x14ac:dyDescent="0.25">
      <c r="A20" s="131"/>
      <c r="B20" s="102"/>
      <c r="C20" s="102"/>
      <c r="D20" s="102"/>
      <c r="E20" s="285" t="s">
        <v>3</v>
      </c>
      <c r="F20" s="285"/>
      <c r="G20" s="285"/>
      <c r="H20" s="285"/>
      <c r="I20" s="285"/>
      <c r="J20" s="285"/>
      <c r="K20" s="285"/>
      <c r="L20" s="285"/>
      <c r="M20" s="285"/>
      <c r="N20" s="124"/>
      <c r="O20" s="120"/>
      <c r="P20" s="120"/>
      <c r="Q20" s="120"/>
      <c r="R20" s="132"/>
    </row>
    <row r="21" spans="1:18" ht="15.75" thickBot="1" x14ac:dyDescent="0.3">
      <c r="A21" s="133"/>
      <c r="B21" s="134"/>
      <c r="C21" s="134"/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O21" s="136"/>
      <c r="P21" s="135"/>
      <c r="Q21" s="135"/>
      <c r="R21" s="137" t="s">
        <v>95</v>
      </c>
    </row>
    <row r="22" spans="1:18" ht="15.75" thickTop="1" x14ac:dyDescent="0.25">
      <c r="A22" s="212" t="s">
        <v>197</v>
      </c>
    </row>
  </sheetData>
  <mergeCells count="8">
    <mergeCell ref="Q8:Q9"/>
    <mergeCell ref="E10:M10"/>
    <mergeCell ref="E12:M12"/>
    <mergeCell ref="E14:M14"/>
    <mergeCell ref="E20:M20"/>
    <mergeCell ref="E1:M1"/>
    <mergeCell ref="A8:A11"/>
    <mergeCell ref="E8:M8"/>
  </mergeCells>
  <printOptions horizontalCentered="1" verticalCentered="1"/>
  <pageMargins left="0.75" right="0.75" top="1.75" bottom="0.75" header="0.8" footer="0.3"/>
  <pageSetup orientation="landscape" r:id="rId1"/>
  <headerFooter>
    <oddHeader>&amp;L&amp;"Calibri Light,Bold"&amp;22Kingswood Community Garden&amp;"-,Regular"&amp;11
&amp;"Calibri Light,Regular"&amp;14Deerfield Parks and Recreation&amp;R&amp;"Arial,Regular"&amp;12&amp;G</oddHeader>
    <oddFooter>&amp;RUpdated 03/07/2022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view="pageLayout" topLeftCell="A4" zoomScaleNormal="100" workbookViewId="0">
      <selection activeCell="A4" sqref="A1:M1048576"/>
    </sheetView>
  </sheetViews>
  <sheetFormatPr defaultColWidth="9.140625" defaultRowHeight="15" x14ac:dyDescent="0.25"/>
  <cols>
    <col min="1" max="1" width="6.42578125" style="91" customWidth="1"/>
    <col min="2" max="2" width="7.7109375" style="91" customWidth="1"/>
    <col min="3" max="3" width="6" style="91" customWidth="1"/>
    <col min="4" max="4" width="8.7109375" style="91" customWidth="1"/>
    <col min="5" max="5" width="7" style="91" customWidth="1"/>
    <col min="6" max="6" width="3" style="91" customWidth="1"/>
    <col min="7" max="7" width="7.7109375" style="91" customWidth="1"/>
    <col min="8" max="8" width="3.28515625" style="91" customWidth="1"/>
    <col min="9" max="9" width="7.28515625" style="91" customWidth="1"/>
    <col min="10" max="11" width="5.42578125" style="91" customWidth="1"/>
    <col min="12" max="12" width="4.42578125" style="91" customWidth="1"/>
    <col min="13" max="13" width="8.28515625" style="91" bestFit="1" customWidth="1"/>
    <col min="14" max="16384" width="9.140625" style="91"/>
  </cols>
  <sheetData>
    <row r="1" spans="1:13" x14ac:dyDescent="0.25">
      <c r="A1" s="148"/>
      <c r="B1" s="149"/>
      <c r="C1" s="149"/>
      <c r="D1" s="149"/>
      <c r="E1" s="264"/>
      <c r="F1" s="264"/>
      <c r="G1" s="264"/>
      <c r="H1" s="264"/>
      <c r="I1" s="264"/>
      <c r="J1" s="150"/>
      <c r="K1" s="150"/>
      <c r="L1" s="149"/>
      <c r="M1" s="151"/>
    </row>
    <row r="2" spans="1:13" x14ac:dyDescent="0.25">
      <c r="A2" s="158"/>
      <c r="B2" s="102"/>
      <c r="C2" s="102"/>
      <c r="D2" s="102"/>
      <c r="E2" s="126"/>
      <c r="F2" s="126"/>
      <c r="G2" s="126"/>
      <c r="H2" s="126"/>
      <c r="I2" s="126"/>
      <c r="J2" s="112"/>
      <c r="K2" s="112"/>
      <c r="L2" s="102"/>
      <c r="M2" s="152"/>
    </row>
    <row r="3" spans="1:13" ht="13.15" customHeight="1" x14ac:dyDescent="0.25">
      <c r="A3" s="158"/>
      <c r="B3" s="102"/>
      <c r="C3" s="102"/>
      <c r="D3" s="102"/>
      <c r="E3" s="112"/>
      <c r="F3" s="112"/>
      <c r="G3" s="112"/>
      <c r="H3" s="112"/>
      <c r="I3" s="112"/>
      <c r="J3" s="113"/>
      <c r="K3" s="113"/>
      <c r="L3" s="102"/>
      <c r="M3" s="152"/>
    </row>
    <row r="4" spans="1:13" ht="31.15" customHeight="1" thickBot="1" x14ac:dyDescent="0.3">
      <c r="A4" s="158"/>
      <c r="B4" s="102"/>
      <c r="C4" s="102"/>
      <c r="D4" s="110"/>
      <c r="E4" s="102"/>
      <c r="F4" s="102"/>
      <c r="G4" s="102"/>
      <c r="H4" s="102"/>
      <c r="I4" s="102"/>
      <c r="J4" s="114"/>
      <c r="K4" s="114"/>
      <c r="L4" s="102"/>
      <c r="M4" s="152"/>
    </row>
    <row r="5" spans="1:13" ht="31.15" customHeight="1" thickBot="1" x14ac:dyDescent="0.3">
      <c r="A5" s="159"/>
      <c r="B5" s="102"/>
      <c r="C5" s="102"/>
      <c r="D5" s="111"/>
      <c r="E5" s="105" t="s">
        <v>39</v>
      </c>
      <c r="F5" s="144"/>
      <c r="G5" s="105" t="s">
        <v>40</v>
      </c>
      <c r="H5" s="144"/>
      <c r="I5" s="143" t="s">
        <v>79</v>
      </c>
      <c r="J5" s="115"/>
      <c r="K5" s="115"/>
      <c r="L5" s="111"/>
      <c r="M5" s="152"/>
    </row>
    <row r="6" spans="1:13" ht="13.15" customHeight="1" thickBot="1" x14ac:dyDescent="0.3">
      <c r="A6" s="158"/>
      <c r="B6" s="102"/>
      <c r="C6" s="102"/>
      <c r="D6" s="102"/>
      <c r="E6" s="265"/>
      <c r="F6" s="266"/>
      <c r="G6" s="266"/>
      <c r="H6" s="266"/>
      <c r="I6" s="284"/>
      <c r="J6" s="117"/>
      <c r="K6" s="117"/>
      <c r="L6" s="102"/>
      <c r="M6" s="152"/>
    </row>
    <row r="7" spans="1:13" ht="31.15" customHeight="1" thickBot="1" x14ac:dyDescent="0.3">
      <c r="A7" s="158"/>
      <c r="B7" s="102"/>
      <c r="C7" s="102"/>
      <c r="D7" s="102"/>
      <c r="E7" s="105" t="s">
        <v>36</v>
      </c>
      <c r="F7" s="106"/>
      <c r="G7" s="105" t="s">
        <v>37</v>
      </c>
      <c r="H7" s="106"/>
      <c r="I7" s="105" t="s">
        <v>38</v>
      </c>
      <c r="J7" s="115"/>
      <c r="K7" s="115"/>
      <c r="L7" s="102"/>
      <c r="M7" s="152"/>
    </row>
    <row r="8" spans="1:13" ht="12.6" customHeight="1" thickBot="1" x14ac:dyDescent="0.3">
      <c r="A8" s="158"/>
      <c r="B8" s="102"/>
      <c r="C8" s="102"/>
      <c r="D8" s="102"/>
      <c r="E8" s="265"/>
      <c r="F8" s="272"/>
      <c r="G8" s="272"/>
      <c r="H8" s="272"/>
      <c r="I8" s="283"/>
      <c r="J8" s="118"/>
      <c r="K8" s="118"/>
      <c r="L8" s="102"/>
      <c r="M8" s="152"/>
    </row>
    <row r="9" spans="1:13" ht="30" customHeight="1" thickBot="1" x14ac:dyDescent="0.3">
      <c r="A9" s="158"/>
      <c r="B9" s="102"/>
      <c r="C9" s="102"/>
      <c r="D9" s="102"/>
      <c r="E9" s="105" t="s">
        <v>33</v>
      </c>
      <c r="F9" s="107"/>
      <c r="G9" s="105" t="s">
        <v>34</v>
      </c>
      <c r="H9" s="107"/>
      <c r="I9" s="105" t="s">
        <v>35</v>
      </c>
      <c r="J9" s="119"/>
      <c r="K9" s="119"/>
      <c r="L9" s="102"/>
      <c r="M9" s="152"/>
    </row>
    <row r="10" spans="1:13" ht="33" customHeight="1" x14ac:dyDescent="0.25">
      <c r="A10" s="158"/>
      <c r="B10" s="102"/>
      <c r="C10" s="102"/>
      <c r="D10" s="146" t="s">
        <v>78</v>
      </c>
      <c r="E10" s="102"/>
      <c r="F10" s="102"/>
      <c r="G10" s="108"/>
      <c r="H10" s="102"/>
      <c r="I10" s="102"/>
      <c r="J10" s="108"/>
      <c r="K10" s="108"/>
      <c r="L10" s="102"/>
      <c r="M10" s="152"/>
    </row>
    <row r="11" spans="1:13" ht="33" customHeight="1" x14ac:dyDescent="0.25">
      <c r="A11" s="158"/>
      <c r="B11" s="102"/>
      <c r="C11" s="102"/>
      <c r="D11" s="147"/>
      <c r="E11" s="102"/>
      <c r="F11" s="102"/>
      <c r="G11" s="108"/>
      <c r="H11" s="102"/>
      <c r="I11" s="102"/>
      <c r="J11" s="108"/>
      <c r="K11" s="108"/>
      <c r="L11" s="102"/>
      <c r="M11" s="152"/>
    </row>
    <row r="12" spans="1:13" x14ac:dyDescent="0.25">
      <c r="A12" s="158"/>
      <c r="B12" s="102"/>
      <c r="C12" s="102"/>
      <c r="D12" s="102"/>
      <c r="E12" s="102"/>
      <c r="F12" s="102"/>
      <c r="G12" s="108"/>
      <c r="H12" s="102"/>
      <c r="I12" s="102"/>
      <c r="J12" s="108"/>
      <c r="K12" s="108"/>
      <c r="L12" s="102"/>
      <c r="M12" s="152"/>
    </row>
    <row r="13" spans="1:13" x14ac:dyDescent="0.25">
      <c r="A13" s="158"/>
      <c r="B13" s="102"/>
      <c r="C13" s="102"/>
      <c r="D13" s="102"/>
      <c r="E13" s="102"/>
      <c r="F13" s="102"/>
      <c r="G13" s="108"/>
      <c r="H13" s="102"/>
      <c r="I13" s="102"/>
      <c r="J13" s="108"/>
      <c r="K13" s="108"/>
      <c r="L13" s="102"/>
      <c r="M13" s="152"/>
    </row>
    <row r="14" spans="1:13" x14ac:dyDescent="0.25">
      <c r="A14" s="158"/>
      <c r="B14" s="102"/>
      <c r="C14" s="102"/>
      <c r="D14" s="123"/>
      <c r="E14" s="145"/>
      <c r="F14" s="145"/>
      <c r="G14" s="145"/>
      <c r="H14" s="145"/>
      <c r="I14" s="145"/>
      <c r="J14" s="108"/>
      <c r="K14" s="108"/>
      <c r="L14" s="102"/>
      <c r="M14" s="152"/>
    </row>
    <row r="15" spans="1:13" x14ac:dyDescent="0.25">
      <c r="A15" s="158"/>
      <c r="B15" s="102"/>
      <c r="C15" s="102"/>
      <c r="D15" s="102"/>
      <c r="E15" s="263" t="s">
        <v>98</v>
      </c>
      <c r="F15" s="263"/>
      <c r="G15" s="263"/>
      <c r="H15" s="263"/>
      <c r="I15" s="263"/>
      <c r="J15" s="102"/>
      <c r="K15" s="120"/>
      <c r="L15" s="120"/>
      <c r="M15" s="153"/>
    </row>
    <row r="16" spans="1:13" ht="15.75" thickBot="1" x14ac:dyDescent="0.3">
      <c r="A16" s="160"/>
      <c r="B16" s="286" t="s">
        <v>99</v>
      </c>
      <c r="C16" s="286"/>
      <c r="D16" s="286"/>
      <c r="E16" s="154"/>
      <c r="F16" s="154"/>
      <c r="G16" s="154"/>
      <c r="H16" s="154"/>
      <c r="I16" s="154"/>
      <c r="J16" s="155"/>
      <c r="K16" s="155"/>
      <c r="L16" s="156"/>
      <c r="M16" s="157"/>
    </row>
  </sheetData>
  <mergeCells count="5">
    <mergeCell ref="E1:I1"/>
    <mergeCell ref="E6:I6"/>
    <mergeCell ref="E8:I8"/>
    <mergeCell ref="E15:I15"/>
    <mergeCell ref="B16:D16"/>
  </mergeCells>
  <printOptions horizontalCentered="1" verticalCentered="1"/>
  <pageMargins left="1" right="1" top="2" bottom="0.75" header="0.8" footer="0.3"/>
  <pageSetup orientation="landscape" r:id="rId1"/>
  <headerFooter>
    <oddHeader>&amp;L&amp;"Calibri Light,Bold"&amp;22Carter Park Community Garden&amp;"-,Regular"&amp;11
&amp;"Calibri Light,Regular"&amp;14Deerfield Parks and Recreation&amp;R&amp;"Arial,Regular"&amp;12&amp;G</oddHeader>
    <oddFooter>&amp;RUpdated 04/22/2022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topLeftCell="B1" zoomScaleNormal="100" workbookViewId="0">
      <selection activeCell="M15" sqref="M15"/>
    </sheetView>
  </sheetViews>
  <sheetFormatPr defaultColWidth="9.140625" defaultRowHeight="15" x14ac:dyDescent="0.25"/>
  <cols>
    <col min="1" max="1" width="14.5703125" style="91" customWidth="1"/>
    <col min="2" max="3" width="7.7109375" style="91" customWidth="1"/>
    <col min="4" max="4" width="5.42578125" style="91" customWidth="1"/>
    <col min="5" max="5" width="7" style="91" customWidth="1"/>
    <col min="6" max="6" width="3" style="91" customWidth="1"/>
    <col min="7" max="7" width="7.7109375" style="91" customWidth="1"/>
    <col min="8" max="8" width="3.28515625" style="91" customWidth="1"/>
    <col min="9" max="9" width="7.28515625" style="91" customWidth="1"/>
    <col min="10" max="10" width="3.42578125" style="91" customWidth="1"/>
    <col min="11" max="11" width="7.7109375" style="91" customWidth="1"/>
    <col min="12" max="12" width="3.7109375" style="91" customWidth="1"/>
    <col min="13" max="13" width="7" style="91" customWidth="1"/>
    <col min="14" max="15" width="5.42578125" style="91" customWidth="1"/>
    <col min="16" max="16" width="4.42578125" style="91" customWidth="1"/>
    <col min="17" max="17" width="8.28515625" style="91" bestFit="1" customWidth="1"/>
    <col min="18" max="18" width="10.28515625" style="91" customWidth="1"/>
    <col min="19" max="16384" width="9.140625" style="91"/>
  </cols>
  <sheetData>
    <row r="1" spans="1:18" ht="15.75" thickTop="1" x14ac:dyDescent="0.25">
      <c r="A1" s="127"/>
      <c r="B1" s="128"/>
      <c r="C1" s="128"/>
      <c r="D1" s="128"/>
      <c r="E1" s="274"/>
      <c r="F1" s="274"/>
      <c r="G1" s="274"/>
      <c r="H1" s="274"/>
      <c r="I1" s="274"/>
      <c r="J1" s="274"/>
      <c r="K1" s="274"/>
      <c r="L1" s="274"/>
      <c r="M1" s="274"/>
      <c r="N1" s="129"/>
      <c r="O1" s="129"/>
      <c r="P1" s="128"/>
      <c r="Q1" s="128"/>
      <c r="R1" s="130"/>
    </row>
    <row r="2" spans="1:18" x14ac:dyDescent="0.25">
      <c r="A2" s="131"/>
      <c r="B2" s="102"/>
      <c r="C2" s="102"/>
      <c r="D2" s="102"/>
      <c r="E2" s="126"/>
      <c r="F2" s="126"/>
      <c r="G2" s="126"/>
      <c r="H2" s="126"/>
      <c r="I2" s="126"/>
      <c r="J2" s="126"/>
      <c r="K2" s="126"/>
      <c r="L2" s="126"/>
      <c r="M2" s="126"/>
      <c r="N2" s="112"/>
      <c r="O2" s="112"/>
      <c r="P2" s="102"/>
      <c r="Q2" s="102"/>
      <c r="R2" s="132"/>
    </row>
    <row r="3" spans="1:18" x14ac:dyDescent="0.25">
      <c r="A3" s="131"/>
      <c r="B3" s="102"/>
      <c r="C3" s="102"/>
      <c r="D3" s="102"/>
      <c r="E3" s="126"/>
      <c r="F3" s="126"/>
      <c r="G3" s="126"/>
      <c r="H3" s="126"/>
      <c r="I3" s="126"/>
      <c r="J3" s="126"/>
      <c r="K3" s="126"/>
      <c r="L3" s="126"/>
      <c r="M3" s="126"/>
      <c r="N3" s="112"/>
      <c r="O3" s="112"/>
      <c r="P3" s="102"/>
      <c r="Q3" s="102"/>
      <c r="R3" s="132"/>
    </row>
    <row r="4" spans="1:18" ht="31.15" customHeight="1" thickBot="1" x14ac:dyDescent="0.3">
      <c r="A4" s="131"/>
      <c r="B4" s="102"/>
      <c r="C4" s="102"/>
      <c r="D4" s="102"/>
      <c r="E4" s="126"/>
      <c r="F4" s="126"/>
      <c r="G4" s="126"/>
      <c r="H4" s="126"/>
      <c r="I4" s="126"/>
      <c r="J4" s="126"/>
      <c r="K4" s="126"/>
      <c r="L4" s="126"/>
      <c r="M4" s="126"/>
      <c r="N4" s="102"/>
      <c r="O4" s="102"/>
      <c r="P4" s="102"/>
      <c r="Q4" s="102"/>
      <c r="R4" s="132"/>
    </row>
    <row r="5" spans="1:18" ht="27.75" customHeight="1" thickBot="1" x14ac:dyDescent="0.3">
      <c r="A5" s="131"/>
      <c r="B5" s="102"/>
      <c r="C5" s="102"/>
      <c r="D5" s="102"/>
      <c r="E5" s="210" t="s">
        <v>177</v>
      </c>
      <c r="F5" s="211"/>
      <c r="G5" s="210" t="s">
        <v>191</v>
      </c>
      <c r="H5" s="211"/>
      <c r="I5" s="210" t="s">
        <v>192</v>
      </c>
      <c r="J5" s="211"/>
      <c r="K5" s="210" t="s">
        <v>193</v>
      </c>
      <c r="L5" s="211"/>
      <c r="M5" s="210" t="s">
        <v>194</v>
      </c>
      <c r="N5" s="113"/>
      <c r="O5" s="113"/>
      <c r="P5" s="102"/>
      <c r="Q5" s="102"/>
      <c r="R5" s="132"/>
    </row>
    <row r="6" spans="1:18" ht="13.5" customHeight="1" thickBot="1" x14ac:dyDescent="0.3">
      <c r="A6" s="131"/>
      <c r="B6" s="102"/>
      <c r="C6" s="102"/>
      <c r="D6" s="110"/>
      <c r="E6" s="206"/>
      <c r="F6" s="207"/>
      <c r="G6" s="208"/>
      <c r="H6" s="207"/>
      <c r="I6" s="208"/>
      <c r="J6" s="207"/>
      <c r="K6" s="208"/>
      <c r="L6" s="207"/>
      <c r="M6" s="209"/>
      <c r="N6" s="114"/>
      <c r="O6" s="114"/>
      <c r="P6" s="102"/>
      <c r="Q6" s="102"/>
      <c r="R6" s="132"/>
    </row>
    <row r="7" spans="1:18" ht="31.15" customHeight="1" thickBot="1" x14ac:dyDescent="0.3">
      <c r="A7" s="131"/>
      <c r="B7" s="102"/>
      <c r="C7" s="121"/>
      <c r="D7" s="102"/>
      <c r="E7" s="104" t="s">
        <v>90</v>
      </c>
      <c r="F7" s="204"/>
      <c r="G7" s="104" t="s">
        <v>91</v>
      </c>
      <c r="H7" s="204"/>
      <c r="I7" s="105" t="s">
        <v>92</v>
      </c>
      <c r="J7" s="215"/>
      <c r="K7" s="105" t="s">
        <v>93</v>
      </c>
      <c r="L7" s="215"/>
      <c r="M7" s="105" t="s">
        <v>94</v>
      </c>
      <c r="N7" s="115"/>
      <c r="O7" s="115"/>
      <c r="P7" s="102"/>
      <c r="Q7" s="102"/>
      <c r="R7" s="132"/>
    </row>
    <row r="8" spans="1:18" ht="13.15" customHeight="1" thickBot="1" x14ac:dyDescent="0.3">
      <c r="A8" s="275"/>
      <c r="B8" s="122"/>
      <c r="C8" s="122"/>
      <c r="D8" s="102"/>
      <c r="E8" s="278"/>
      <c r="F8" s="279"/>
      <c r="G8" s="279"/>
      <c r="H8" s="279"/>
      <c r="I8" s="279"/>
      <c r="J8" s="279"/>
      <c r="K8" s="279"/>
      <c r="L8" s="279"/>
      <c r="M8" s="280"/>
      <c r="N8" s="116"/>
      <c r="O8" s="116"/>
      <c r="P8" s="102"/>
      <c r="Q8" s="281"/>
      <c r="R8" s="132"/>
    </row>
    <row r="9" spans="1:18" ht="31.15" customHeight="1" thickBot="1" x14ac:dyDescent="0.3">
      <c r="A9" s="276"/>
      <c r="B9" s="102"/>
      <c r="C9" s="102"/>
      <c r="D9" s="102"/>
      <c r="E9" s="105" t="s">
        <v>85</v>
      </c>
      <c r="F9" s="106"/>
      <c r="G9" s="105" t="s">
        <v>86</v>
      </c>
      <c r="H9" s="106"/>
      <c r="I9" s="105" t="s">
        <v>87</v>
      </c>
      <c r="J9" s="106"/>
      <c r="K9" s="105" t="s">
        <v>88</v>
      </c>
      <c r="L9" s="106"/>
      <c r="M9" s="105" t="s">
        <v>89</v>
      </c>
      <c r="N9" s="115"/>
      <c r="O9" s="115"/>
      <c r="P9" s="102"/>
      <c r="Q9" s="282"/>
      <c r="R9" s="132"/>
    </row>
    <row r="10" spans="1:18" ht="13.15" customHeight="1" thickBot="1" x14ac:dyDescent="0.3">
      <c r="A10" s="276"/>
      <c r="B10" s="102"/>
      <c r="C10" s="102"/>
      <c r="D10" s="102"/>
      <c r="E10" s="265"/>
      <c r="F10" s="272"/>
      <c r="G10" s="272"/>
      <c r="H10" s="272"/>
      <c r="I10" s="272"/>
      <c r="J10" s="272"/>
      <c r="K10" s="272"/>
      <c r="L10" s="272"/>
      <c r="M10" s="283"/>
      <c r="N10" s="117"/>
      <c r="O10" s="117"/>
      <c r="P10" s="102"/>
      <c r="Q10" s="102"/>
      <c r="R10" s="132"/>
    </row>
    <row r="11" spans="1:18" ht="31.15" customHeight="1" thickBot="1" x14ac:dyDescent="0.3">
      <c r="A11" s="277"/>
      <c r="B11" s="102"/>
      <c r="C11" s="102"/>
      <c r="D11" s="111"/>
      <c r="E11" s="105" t="s">
        <v>81</v>
      </c>
      <c r="F11" s="106"/>
      <c r="G11" s="105" t="s">
        <v>82</v>
      </c>
      <c r="H11" s="106"/>
      <c r="I11" s="109" t="s">
        <v>78</v>
      </c>
      <c r="J11" s="106"/>
      <c r="K11" s="105" t="s">
        <v>83</v>
      </c>
      <c r="L11" s="106"/>
      <c r="M11" s="105" t="s">
        <v>84</v>
      </c>
      <c r="N11" s="115"/>
      <c r="O11" s="115"/>
      <c r="P11" s="111"/>
      <c r="Q11" s="102"/>
      <c r="R11" s="132"/>
    </row>
    <row r="12" spans="1:18" ht="13.15" customHeight="1" thickBot="1" x14ac:dyDescent="0.3">
      <c r="A12" s="131"/>
      <c r="B12" s="102"/>
      <c r="C12" s="102"/>
      <c r="D12" s="102"/>
      <c r="E12" s="265"/>
      <c r="F12" s="272"/>
      <c r="G12" s="272"/>
      <c r="H12" s="272"/>
      <c r="I12" s="272"/>
      <c r="J12" s="272"/>
      <c r="K12" s="272"/>
      <c r="L12" s="272"/>
      <c r="M12" s="283"/>
      <c r="N12" s="117"/>
      <c r="O12" s="117"/>
      <c r="P12" s="102"/>
      <c r="Q12" s="102"/>
      <c r="R12" s="132"/>
    </row>
    <row r="13" spans="1:18" ht="31.15" customHeight="1" thickBot="1" x14ac:dyDescent="0.3">
      <c r="A13" s="131"/>
      <c r="B13" s="102"/>
      <c r="C13" s="102"/>
      <c r="D13" s="102"/>
      <c r="E13" s="105" t="s">
        <v>38</v>
      </c>
      <c r="F13" s="106"/>
      <c r="G13" s="105" t="s">
        <v>39</v>
      </c>
      <c r="H13" s="106"/>
      <c r="I13" s="105" t="s">
        <v>40</v>
      </c>
      <c r="J13" s="106"/>
      <c r="K13" s="105" t="s">
        <v>79</v>
      </c>
      <c r="L13" s="106"/>
      <c r="M13" s="105" t="s">
        <v>80</v>
      </c>
      <c r="N13" s="115"/>
      <c r="O13" s="115"/>
      <c r="P13" s="102"/>
      <c r="Q13" s="102"/>
      <c r="R13" s="132"/>
    </row>
    <row r="14" spans="1:18" ht="12.6" customHeight="1" thickBot="1" x14ac:dyDescent="0.3">
      <c r="A14" s="131"/>
      <c r="B14" s="102"/>
      <c r="C14" s="102"/>
      <c r="D14" s="102"/>
      <c r="E14" s="265"/>
      <c r="F14" s="272"/>
      <c r="G14" s="272"/>
      <c r="H14" s="272"/>
      <c r="I14" s="272"/>
      <c r="J14" s="272"/>
      <c r="K14" s="272"/>
      <c r="L14" s="272"/>
      <c r="M14" s="283"/>
      <c r="N14" s="118"/>
      <c r="O14" s="118"/>
      <c r="P14" s="102"/>
      <c r="Q14" s="102"/>
      <c r="R14" s="132"/>
    </row>
    <row r="15" spans="1:18" ht="30" customHeight="1" thickBot="1" x14ac:dyDescent="0.3">
      <c r="A15" s="131"/>
      <c r="B15" s="102"/>
      <c r="C15" s="102"/>
      <c r="D15" s="102"/>
      <c r="E15" s="105" t="s">
        <v>33</v>
      </c>
      <c r="F15" s="107"/>
      <c r="G15" s="105" t="s">
        <v>34</v>
      </c>
      <c r="H15" s="107"/>
      <c r="I15" s="105" t="s">
        <v>35</v>
      </c>
      <c r="J15" s="107"/>
      <c r="K15" s="105" t="s">
        <v>36</v>
      </c>
      <c r="L15" s="107"/>
      <c r="M15" s="105" t="s">
        <v>37</v>
      </c>
      <c r="N15" s="119"/>
      <c r="O15" s="119"/>
      <c r="P15" s="102"/>
      <c r="Q15" s="102"/>
      <c r="R15" s="132"/>
    </row>
    <row r="16" spans="1:18" x14ac:dyDescent="0.25">
      <c r="A16" s="131"/>
      <c r="B16" s="102"/>
      <c r="C16" s="102"/>
      <c r="D16" s="102"/>
      <c r="E16" s="102"/>
      <c r="F16" s="102"/>
      <c r="G16" s="108"/>
      <c r="H16" s="102"/>
      <c r="I16" s="102"/>
      <c r="J16" s="102"/>
      <c r="K16" s="108"/>
      <c r="L16" s="102"/>
      <c r="M16" s="102"/>
      <c r="N16" s="108"/>
      <c r="O16" s="108"/>
      <c r="P16" s="102"/>
      <c r="Q16" s="102"/>
      <c r="R16" s="132"/>
    </row>
    <row r="17" spans="1:18" x14ac:dyDescent="0.25">
      <c r="A17" s="131"/>
      <c r="B17" s="102"/>
      <c r="C17" s="102"/>
      <c r="D17" s="102"/>
      <c r="E17" s="102"/>
      <c r="F17" s="102"/>
      <c r="G17" s="108"/>
      <c r="H17" s="102"/>
      <c r="I17" s="102"/>
      <c r="J17" s="102"/>
      <c r="K17" s="108"/>
      <c r="L17" s="102"/>
      <c r="M17" s="102"/>
      <c r="N17" s="125"/>
      <c r="O17" s="108"/>
      <c r="P17" s="102"/>
      <c r="Q17" s="102"/>
      <c r="R17" s="132"/>
    </row>
    <row r="18" spans="1:18" x14ac:dyDescent="0.25">
      <c r="A18" s="131"/>
      <c r="B18" s="102"/>
      <c r="C18" s="102"/>
      <c r="D18" s="102"/>
      <c r="E18" s="102"/>
      <c r="F18" s="102"/>
      <c r="G18" s="108"/>
      <c r="H18" s="102"/>
      <c r="I18" s="102"/>
      <c r="J18" s="102"/>
      <c r="K18" s="108"/>
      <c r="L18" s="102"/>
      <c r="M18" s="102"/>
      <c r="N18" s="125"/>
      <c r="O18" s="108"/>
      <c r="P18" s="102"/>
      <c r="Q18" s="102"/>
      <c r="R18" s="132"/>
    </row>
    <row r="19" spans="1:18" x14ac:dyDescent="0.25">
      <c r="A19" s="131"/>
      <c r="B19" s="102"/>
      <c r="C19" s="102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108"/>
      <c r="P19" s="102"/>
      <c r="Q19" s="102"/>
      <c r="R19" s="132"/>
    </row>
    <row r="20" spans="1:18" x14ac:dyDescent="0.25">
      <c r="A20" s="131"/>
      <c r="B20" s="102"/>
      <c r="C20" s="102"/>
      <c r="D20" s="102"/>
      <c r="E20" s="285" t="s">
        <v>3</v>
      </c>
      <c r="F20" s="285"/>
      <c r="G20" s="285"/>
      <c r="H20" s="285"/>
      <c r="I20" s="285"/>
      <c r="J20" s="285"/>
      <c r="K20" s="285"/>
      <c r="L20" s="285"/>
      <c r="M20" s="285"/>
      <c r="N20" s="124"/>
      <c r="O20" s="120"/>
      <c r="P20" s="120"/>
      <c r="Q20" s="120"/>
      <c r="R20" s="132"/>
    </row>
    <row r="21" spans="1:18" ht="15.75" thickBot="1" x14ac:dyDescent="0.3">
      <c r="A21" s="133"/>
      <c r="B21" s="134"/>
      <c r="C21" s="134"/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O21" s="136"/>
      <c r="P21" s="135"/>
      <c r="Q21" s="135"/>
      <c r="R21" s="137" t="s">
        <v>95</v>
      </c>
    </row>
    <row r="22" spans="1:18" ht="15.75" thickTop="1" x14ac:dyDescent="0.25"/>
  </sheetData>
  <mergeCells count="8">
    <mergeCell ref="Q8:Q9"/>
    <mergeCell ref="A8:A11"/>
    <mergeCell ref="E20:M20"/>
    <mergeCell ref="E1:M1"/>
    <mergeCell ref="E8:M8"/>
    <mergeCell ref="E10:M10"/>
    <mergeCell ref="E12:M12"/>
    <mergeCell ref="E14:M14"/>
  </mergeCells>
  <printOptions horizontalCentered="1" verticalCentered="1"/>
  <pageMargins left="0.75" right="0.75" top="1.75" bottom="0.75" header="0.8" footer="0.3"/>
  <pageSetup orientation="landscape" r:id="rId1"/>
  <headerFooter>
    <oddHeader>&amp;L&amp;"Calibri Light,Bold"&amp;22Kingswood Community Garden&amp;"-,Regular"&amp;11
&amp;"Calibri Light,Regular"&amp;14Deerfield Parks and Recreation&amp;R&amp;"Arial,Regular"&amp;12&amp;G</oddHeader>
    <oddFooter>&amp;RUpdated 02/18/2021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"/>
  <sheetViews>
    <sheetView tabSelected="1" zoomScaleNormal="100" workbookViewId="0">
      <selection activeCell="K15" sqref="K15"/>
    </sheetView>
  </sheetViews>
  <sheetFormatPr defaultColWidth="9.140625" defaultRowHeight="15" x14ac:dyDescent="0.25"/>
  <cols>
    <col min="1" max="1" width="6.42578125" style="91" customWidth="1"/>
    <col min="2" max="2" width="7.7109375" style="91" customWidth="1"/>
    <col min="3" max="3" width="4.28515625" style="91" customWidth="1"/>
    <col min="4" max="4" width="8.7109375" style="91" customWidth="1"/>
    <col min="5" max="5" width="7" style="91" customWidth="1"/>
    <col min="6" max="6" width="3" style="91" customWidth="1"/>
    <col min="7" max="7" width="7.7109375" style="91" customWidth="1"/>
    <col min="8" max="8" width="3.28515625" style="91" customWidth="1"/>
    <col min="9" max="9" width="7.28515625" style="91" customWidth="1"/>
    <col min="10" max="10" width="3" style="91" customWidth="1"/>
    <col min="11" max="11" width="6.7109375" style="91" customWidth="1"/>
    <col min="12" max="12" width="3" style="91" customWidth="1"/>
    <col min="13" max="13" width="7.28515625" style="91" customWidth="1"/>
    <col min="14" max="14" width="9.140625" style="91" customWidth="1"/>
    <col min="15" max="16384" width="9.140625" style="91"/>
  </cols>
  <sheetData>
    <row r="1" spans="1:13" x14ac:dyDescent="0.25">
      <c r="A1" s="148"/>
      <c r="B1" s="149"/>
      <c r="C1" s="149"/>
      <c r="D1" s="149"/>
      <c r="E1" s="264"/>
      <c r="F1" s="264"/>
      <c r="G1" s="264"/>
      <c r="H1" s="264"/>
      <c r="I1" s="264"/>
      <c r="J1" s="150"/>
      <c r="K1" s="150"/>
      <c r="L1" s="149"/>
      <c r="M1" s="151"/>
    </row>
    <row r="2" spans="1:13" x14ac:dyDescent="0.25">
      <c r="A2" s="243"/>
      <c r="B2" s="102"/>
      <c r="C2" s="254"/>
      <c r="D2" s="271" t="s">
        <v>390</v>
      </c>
      <c r="E2" s="271"/>
      <c r="F2" s="126"/>
      <c r="G2" s="126"/>
      <c r="H2" s="126"/>
      <c r="I2" s="126"/>
      <c r="J2" s="112"/>
      <c r="K2" s="112"/>
      <c r="L2" s="102"/>
      <c r="M2" s="152"/>
    </row>
    <row r="3" spans="1:13" ht="13.15" customHeight="1" x14ac:dyDescent="0.25">
      <c r="A3" s="243"/>
      <c r="B3" s="102"/>
      <c r="C3" s="254"/>
      <c r="D3" s="271"/>
      <c r="E3" s="271"/>
      <c r="F3" s="112"/>
      <c r="G3" s="112"/>
      <c r="H3" s="112"/>
      <c r="I3" s="112"/>
      <c r="J3" s="113"/>
      <c r="K3" s="113"/>
      <c r="L3" s="102"/>
      <c r="M3" s="152"/>
    </row>
    <row r="4" spans="1:13" ht="31.15" customHeight="1" thickBot="1" x14ac:dyDescent="0.3">
      <c r="A4" s="243"/>
      <c r="B4" s="102"/>
      <c r="C4" s="102"/>
      <c r="D4" s="110"/>
      <c r="E4" s="102"/>
      <c r="F4" s="102"/>
      <c r="G4" s="102"/>
      <c r="H4" s="102"/>
      <c r="I4" s="102"/>
      <c r="J4" s="114"/>
      <c r="K4" s="114"/>
      <c r="L4" s="102"/>
      <c r="M4" s="152"/>
    </row>
    <row r="5" spans="1:13" ht="31.15" customHeight="1" thickBot="1" x14ac:dyDescent="0.3">
      <c r="A5" s="245" t="s">
        <v>366</v>
      </c>
      <c r="B5" s="255"/>
      <c r="C5" s="124"/>
      <c r="D5" s="111"/>
      <c r="E5" s="251" t="s">
        <v>369</v>
      </c>
      <c r="F5" s="322"/>
      <c r="G5" s="105" t="s">
        <v>36</v>
      </c>
      <c r="H5" s="322"/>
      <c r="I5" s="143" t="s">
        <v>40</v>
      </c>
      <c r="J5" s="247"/>
      <c r="K5" s="105" t="s">
        <v>82</v>
      </c>
      <c r="L5" s="323"/>
      <c r="M5" s="250" t="s">
        <v>93</v>
      </c>
    </row>
    <row r="6" spans="1:13" ht="13.15" customHeight="1" thickBot="1" x14ac:dyDescent="0.3">
      <c r="A6" s="245"/>
      <c r="B6" s="255"/>
      <c r="C6" s="124"/>
      <c r="D6" s="102"/>
      <c r="E6" s="265"/>
      <c r="F6" s="317"/>
      <c r="G6" s="317"/>
      <c r="H6" s="317"/>
      <c r="I6" s="317"/>
      <c r="J6" s="318"/>
      <c r="K6" s="318"/>
      <c r="L6" s="321"/>
      <c r="M6" s="324"/>
    </row>
    <row r="7" spans="1:13" ht="31.15" customHeight="1" thickBot="1" x14ac:dyDescent="0.3">
      <c r="A7" s="245"/>
      <c r="B7" s="255"/>
      <c r="C7" s="124"/>
      <c r="D7" s="102"/>
      <c r="E7" s="105" t="s">
        <v>33</v>
      </c>
      <c r="F7" s="313"/>
      <c r="G7" s="105" t="s">
        <v>37</v>
      </c>
      <c r="H7" s="313"/>
      <c r="I7" s="105" t="s">
        <v>79</v>
      </c>
      <c r="J7" s="315"/>
      <c r="K7" s="105" t="s">
        <v>83</v>
      </c>
      <c r="L7" s="321"/>
      <c r="M7" s="250" t="s">
        <v>94</v>
      </c>
    </row>
    <row r="8" spans="1:13" ht="12.6" customHeight="1" thickBot="1" x14ac:dyDescent="0.3">
      <c r="A8" s="245"/>
      <c r="B8" s="255"/>
      <c r="C8" s="124"/>
      <c r="D8" s="102"/>
      <c r="E8" s="265"/>
      <c r="F8" s="316"/>
      <c r="G8" s="316"/>
      <c r="H8" s="316"/>
      <c r="I8" s="316"/>
      <c r="J8" s="319"/>
      <c r="K8" s="319"/>
      <c r="L8" s="321"/>
      <c r="M8" s="324"/>
    </row>
    <row r="9" spans="1:13" ht="30" customHeight="1" thickBot="1" x14ac:dyDescent="0.3">
      <c r="A9" s="267" t="s">
        <v>3</v>
      </c>
      <c r="B9" s="268"/>
      <c r="C9" s="124"/>
      <c r="D9" s="102"/>
      <c r="E9" s="105" t="s">
        <v>34</v>
      </c>
      <c r="F9" s="313"/>
      <c r="G9" s="105" t="s">
        <v>38</v>
      </c>
      <c r="H9" s="313"/>
      <c r="I9" s="105" t="s">
        <v>80</v>
      </c>
      <c r="J9" s="320"/>
      <c r="K9" s="104" t="s">
        <v>84</v>
      </c>
      <c r="L9" s="321"/>
      <c r="M9" s="250" t="s">
        <v>177</v>
      </c>
    </row>
    <row r="10" spans="1:13" ht="12.75" customHeight="1" thickBot="1" x14ac:dyDescent="0.3">
      <c r="A10" s="246"/>
      <c r="B10" s="125"/>
      <c r="C10" s="124"/>
      <c r="D10" s="102"/>
      <c r="E10" s="248"/>
      <c r="F10" s="313"/>
      <c r="G10" s="314"/>
      <c r="H10" s="313"/>
      <c r="I10" s="314"/>
      <c r="J10" s="320"/>
      <c r="K10" s="320"/>
      <c r="L10" s="321"/>
      <c r="M10" s="324"/>
    </row>
    <row r="11" spans="1:13" ht="35.25" customHeight="1" thickBot="1" x14ac:dyDescent="0.3">
      <c r="A11" s="269"/>
      <c r="B11" s="270"/>
      <c r="C11" s="102"/>
      <c r="D11" s="147"/>
      <c r="E11" s="250" t="s">
        <v>35</v>
      </c>
      <c r="F11" s="208"/>
      <c r="G11" s="250" t="s">
        <v>39</v>
      </c>
      <c r="H11" s="208"/>
      <c r="I11" s="250" t="s">
        <v>81</v>
      </c>
      <c r="J11" s="249"/>
      <c r="K11" s="250" t="s">
        <v>85</v>
      </c>
      <c r="L11" s="208"/>
      <c r="M11" s="250" t="s">
        <v>191</v>
      </c>
    </row>
    <row r="12" spans="1:13" ht="35.25" customHeight="1" x14ac:dyDescent="0.25">
      <c r="A12" s="244"/>
      <c r="B12" s="108"/>
      <c r="C12" s="102"/>
      <c r="D12" s="147"/>
      <c r="E12" s="102"/>
      <c r="F12" s="102"/>
      <c r="G12" s="108"/>
      <c r="H12" s="102"/>
      <c r="I12" s="102"/>
      <c r="J12" s="108"/>
      <c r="K12" s="108"/>
      <c r="L12" s="102"/>
      <c r="M12" s="152"/>
    </row>
    <row r="13" spans="1:13" ht="20.25" customHeight="1" x14ac:dyDescent="0.25">
      <c r="A13" s="243"/>
      <c r="B13" s="102"/>
      <c r="C13" s="102"/>
      <c r="D13" s="256" t="s">
        <v>367</v>
      </c>
      <c r="E13" s="124"/>
      <c r="F13" s="124"/>
      <c r="G13" s="125" t="s">
        <v>365</v>
      </c>
      <c r="H13" s="124"/>
      <c r="I13" s="124"/>
      <c r="J13" s="125"/>
      <c r="K13" s="108"/>
      <c r="L13" s="102"/>
      <c r="M13" s="152"/>
    </row>
    <row r="14" spans="1:13" x14ac:dyDescent="0.25">
      <c r="A14" s="243"/>
      <c r="B14" s="102"/>
      <c r="C14" s="102"/>
      <c r="D14" s="257" t="s">
        <v>368</v>
      </c>
      <c r="E14" s="145"/>
      <c r="F14" s="145"/>
      <c r="G14" s="145"/>
      <c r="H14" s="145"/>
      <c r="I14" s="145"/>
      <c r="J14" s="258"/>
      <c r="K14" s="108"/>
      <c r="L14" s="102"/>
      <c r="M14" s="152"/>
    </row>
    <row r="15" spans="1:13" x14ac:dyDescent="0.25">
      <c r="A15" s="243"/>
      <c r="B15" s="102"/>
      <c r="C15" s="102"/>
      <c r="D15" s="124"/>
      <c r="E15" s="263" t="s">
        <v>362</v>
      </c>
      <c r="F15" s="263"/>
      <c r="G15" s="263"/>
      <c r="H15" s="263"/>
      <c r="I15" s="263"/>
      <c r="J15" s="258"/>
      <c r="K15" s="108"/>
      <c r="L15" s="102"/>
      <c r="M15" s="152"/>
    </row>
    <row r="16" spans="1:13" x14ac:dyDescent="0.25">
      <c r="A16" s="243"/>
      <c r="B16" s="102"/>
      <c r="C16" s="102"/>
      <c r="D16" s="259"/>
      <c r="E16" s="145"/>
      <c r="F16" s="145"/>
      <c r="G16" s="145"/>
      <c r="H16" s="145"/>
      <c r="I16" s="145"/>
      <c r="J16" s="258"/>
      <c r="K16" s="108"/>
      <c r="L16" s="102"/>
      <c r="M16" s="152"/>
    </row>
    <row r="17" spans="1:13" x14ac:dyDescent="0.25">
      <c r="A17" s="243"/>
      <c r="B17" s="102"/>
      <c r="C17" s="102"/>
      <c r="D17" s="124"/>
      <c r="E17" s="145"/>
      <c r="F17" s="145"/>
      <c r="G17" s="145"/>
      <c r="H17" s="145"/>
      <c r="I17" s="145"/>
      <c r="J17" s="145"/>
      <c r="K17" s="120"/>
      <c r="L17" s="120"/>
      <c r="M17" s="153"/>
    </row>
    <row r="18" spans="1:13" ht="15.75" thickBot="1" x14ac:dyDescent="0.3">
      <c r="A18" s="160"/>
      <c r="B18" s="260"/>
      <c r="C18" s="260"/>
      <c r="D18" s="260"/>
      <c r="E18" s="261" t="s">
        <v>364</v>
      </c>
      <c r="F18" s="260" t="s">
        <v>363</v>
      </c>
      <c r="G18" s="260"/>
      <c r="H18" s="260"/>
      <c r="I18" s="260"/>
      <c r="J18" s="260"/>
      <c r="K18" s="260"/>
      <c r="L18" s="260"/>
      <c r="M18" s="262"/>
    </row>
  </sheetData>
  <mergeCells count="8">
    <mergeCell ref="J6:K6"/>
    <mergeCell ref="E8:I8"/>
    <mergeCell ref="E15:I15"/>
    <mergeCell ref="E1:I1"/>
    <mergeCell ref="E6:I6"/>
    <mergeCell ref="A9:B9"/>
    <mergeCell ref="A11:B11"/>
    <mergeCell ref="D2:E3"/>
  </mergeCells>
  <printOptions horizontalCentered="1" verticalCentered="1"/>
  <pageMargins left="1" right="1" top="2" bottom="0.75" header="0.8" footer="0.3"/>
  <pageSetup orientation="landscape" r:id="rId1"/>
  <headerFooter>
    <oddHeader>&amp;L&amp;"Calibri Light,Bold"&amp;22Carter Park Community Garden&amp;"-,Regular"&amp;11
&amp;"Calibri Light,Regular"&amp;14Deerfield Parks and Recreation&amp;R&amp;"Arial,Regular"&amp;12&amp;G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7"/>
  <sheetViews>
    <sheetView workbookViewId="0">
      <selection activeCell="E40" sqref="E40"/>
    </sheetView>
  </sheetViews>
  <sheetFormatPr defaultColWidth="9.140625" defaultRowHeight="15" x14ac:dyDescent="0.25"/>
  <cols>
    <col min="1" max="1" width="17.28515625" style="91" bestFit="1" customWidth="1"/>
    <col min="2" max="2" width="22.7109375" style="91" customWidth="1"/>
    <col min="3" max="3" width="23.5703125" style="91" bestFit="1" customWidth="1"/>
    <col min="4" max="4" width="19.140625" style="91" customWidth="1"/>
    <col min="5" max="5" width="21.85546875" style="91" customWidth="1"/>
    <col min="6" max="6" width="27.5703125" style="91" bestFit="1" customWidth="1"/>
    <col min="7" max="9" width="9.140625" style="91"/>
    <col min="10" max="10" width="9.5703125" style="91" bestFit="1" customWidth="1"/>
    <col min="11" max="14" width="9.140625" style="91"/>
    <col min="15" max="15" width="15.28515625" style="91" customWidth="1"/>
    <col min="16" max="16384" width="9.140625" style="91"/>
  </cols>
  <sheetData>
    <row r="1" spans="1:16" ht="31.5" customHeight="1" thickBot="1" x14ac:dyDescent="0.35">
      <c r="A1" s="287" t="s">
        <v>255</v>
      </c>
      <c r="B1" s="287"/>
      <c r="C1" s="287"/>
      <c r="D1" s="287"/>
      <c r="E1" s="287"/>
      <c r="F1" s="219"/>
      <c r="N1" s="240" t="s">
        <v>320</v>
      </c>
      <c r="O1" s="240"/>
    </row>
    <row r="2" spans="1:16" ht="16.5" customHeight="1" x14ac:dyDescent="0.25">
      <c r="A2" s="216" t="s">
        <v>177</v>
      </c>
      <c r="B2" s="216" t="s">
        <v>191</v>
      </c>
      <c r="C2" s="216" t="s">
        <v>192</v>
      </c>
      <c r="D2" s="216" t="s">
        <v>193</v>
      </c>
      <c r="E2" s="216" t="s">
        <v>194</v>
      </c>
      <c r="F2" s="220"/>
      <c r="N2" s="239" t="s">
        <v>210</v>
      </c>
      <c r="O2" s="239" t="s">
        <v>225</v>
      </c>
      <c r="P2" s="239" t="s">
        <v>295</v>
      </c>
    </row>
    <row r="3" spans="1:16" ht="23.25" customHeight="1" thickBot="1" x14ac:dyDescent="0.3">
      <c r="A3" s="217" t="s">
        <v>198</v>
      </c>
      <c r="B3" s="217" t="s">
        <v>200</v>
      </c>
      <c r="C3" s="217" t="s">
        <v>204</v>
      </c>
      <c r="D3" s="218" t="s">
        <v>203</v>
      </c>
      <c r="E3" s="218" t="s">
        <v>203</v>
      </c>
      <c r="F3" s="220"/>
      <c r="N3" s="91" t="s">
        <v>88</v>
      </c>
      <c r="O3" s="200" t="s">
        <v>296</v>
      </c>
      <c r="P3" s="91">
        <v>1</v>
      </c>
    </row>
    <row r="4" spans="1:16" x14ac:dyDescent="0.25">
      <c r="A4" s="163" t="s">
        <v>90</v>
      </c>
      <c r="B4" s="178" t="s">
        <v>91</v>
      </c>
      <c r="C4" s="178" t="s">
        <v>92</v>
      </c>
      <c r="D4" s="163" t="s">
        <v>93</v>
      </c>
      <c r="E4" s="163" t="s">
        <v>94</v>
      </c>
      <c r="F4" s="197"/>
      <c r="N4" s="91" t="s">
        <v>88</v>
      </c>
      <c r="O4" s="200" t="s">
        <v>297</v>
      </c>
      <c r="P4" s="91">
        <v>2</v>
      </c>
    </row>
    <row r="5" spans="1:16" ht="15.75" thickBot="1" x14ac:dyDescent="0.3">
      <c r="A5" s="164" t="s">
        <v>120</v>
      </c>
      <c r="B5" s="185" t="s">
        <v>118</v>
      </c>
      <c r="C5" s="185" t="s">
        <v>118</v>
      </c>
      <c r="D5" s="164" t="s">
        <v>96</v>
      </c>
      <c r="E5" s="164" t="s">
        <v>96</v>
      </c>
      <c r="F5" s="197"/>
      <c r="N5" s="91" t="s">
        <v>88</v>
      </c>
      <c r="O5" s="91" t="s">
        <v>298</v>
      </c>
      <c r="P5" s="91">
        <v>3</v>
      </c>
    </row>
    <row r="6" spans="1:16" x14ac:dyDescent="0.25">
      <c r="A6" s="178" t="s">
        <v>85</v>
      </c>
      <c r="B6" s="178" t="s">
        <v>86</v>
      </c>
      <c r="C6" s="141" t="s">
        <v>87</v>
      </c>
      <c r="D6" s="141" t="s">
        <v>88</v>
      </c>
      <c r="E6" s="163" t="s">
        <v>89</v>
      </c>
      <c r="F6" s="197"/>
      <c r="N6" s="91" t="s">
        <v>88</v>
      </c>
      <c r="O6" s="200" t="s">
        <v>299</v>
      </c>
      <c r="P6" s="91">
        <v>1</v>
      </c>
    </row>
    <row r="7" spans="1:16" ht="15.75" thickBot="1" x14ac:dyDescent="0.3">
      <c r="A7" s="185" t="s">
        <v>120</v>
      </c>
      <c r="B7" s="190" t="s">
        <v>124</v>
      </c>
      <c r="C7" s="192" t="s">
        <v>199</v>
      </c>
      <c r="D7" s="161" t="s">
        <v>202</v>
      </c>
      <c r="E7" s="187" t="s">
        <v>96</v>
      </c>
      <c r="F7" s="220"/>
      <c r="N7" s="91" t="s">
        <v>88</v>
      </c>
      <c r="O7" s="200" t="s">
        <v>300</v>
      </c>
      <c r="P7" s="91">
        <v>1</v>
      </c>
    </row>
    <row r="8" spans="1:16" x14ac:dyDescent="0.25">
      <c r="A8" s="163" t="s">
        <v>81</v>
      </c>
      <c r="B8" s="141" t="s">
        <v>82</v>
      </c>
      <c r="C8" s="176" t="s">
        <v>78</v>
      </c>
      <c r="D8" s="163" t="s">
        <v>83</v>
      </c>
      <c r="E8" s="163" t="s">
        <v>84</v>
      </c>
      <c r="F8" s="197"/>
      <c r="N8" s="91" t="s">
        <v>88</v>
      </c>
      <c r="O8" s="200" t="s">
        <v>301</v>
      </c>
      <c r="P8" s="91">
        <v>1</v>
      </c>
    </row>
    <row r="9" spans="1:16" ht="15.75" thickBot="1" x14ac:dyDescent="0.3">
      <c r="A9" s="164" t="s">
        <v>118</v>
      </c>
      <c r="B9" s="192" t="s">
        <v>207</v>
      </c>
      <c r="C9" s="188"/>
      <c r="D9" s="164" t="s">
        <v>52</v>
      </c>
      <c r="E9" s="187" t="s">
        <v>68</v>
      </c>
      <c r="F9" s="220"/>
      <c r="N9" s="91" t="s">
        <v>88</v>
      </c>
      <c r="O9" s="91" t="s">
        <v>302</v>
      </c>
      <c r="P9" s="91">
        <v>2</v>
      </c>
    </row>
    <row r="10" spans="1:16" ht="18.75" x14ac:dyDescent="0.3">
      <c r="A10" s="163" t="s">
        <v>38</v>
      </c>
      <c r="B10" s="163" t="s">
        <v>39</v>
      </c>
      <c r="C10" s="163" t="s">
        <v>40</v>
      </c>
      <c r="D10" s="163" t="s">
        <v>79</v>
      </c>
      <c r="E10" s="163" t="s">
        <v>80</v>
      </c>
      <c r="F10" s="232" t="s">
        <v>273</v>
      </c>
      <c r="N10" s="91" t="s">
        <v>88</v>
      </c>
      <c r="O10" s="91" t="s">
        <v>118</v>
      </c>
      <c r="P10" s="91">
        <v>4</v>
      </c>
    </row>
    <row r="11" spans="1:16" ht="15.75" thickBot="1" x14ac:dyDescent="0.3">
      <c r="A11" s="164" t="s">
        <v>118</v>
      </c>
      <c r="B11" s="164" t="s">
        <v>134</v>
      </c>
      <c r="C11" s="187" t="s">
        <v>134</v>
      </c>
      <c r="D11" s="165" t="s">
        <v>52</v>
      </c>
      <c r="E11" s="164" t="s">
        <v>50</v>
      </c>
      <c r="F11" s="221" t="s">
        <v>274</v>
      </c>
      <c r="N11" s="91" t="s">
        <v>221</v>
      </c>
      <c r="O11" s="91" t="s">
        <v>303</v>
      </c>
      <c r="P11" s="91">
        <v>1</v>
      </c>
    </row>
    <row r="12" spans="1:16" x14ac:dyDescent="0.25">
      <c r="A12" s="163" t="s">
        <v>33</v>
      </c>
      <c r="B12" s="163" t="s">
        <v>34</v>
      </c>
      <c r="C12" s="213" t="s">
        <v>35</v>
      </c>
      <c r="D12" s="178" t="s">
        <v>36</v>
      </c>
      <c r="E12" s="178" t="s">
        <v>37</v>
      </c>
      <c r="F12" s="221" t="s">
        <v>275</v>
      </c>
      <c r="N12" s="91" t="s">
        <v>221</v>
      </c>
      <c r="O12" s="200" t="s">
        <v>304</v>
      </c>
      <c r="P12" s="91">
        <v>1</v>
      </c>
    </row>
    <row r="13" spans="1:16" ht="15.75" thickBot="1" x14ac:dyDescent="0.3">
      <c r="A13" s="164" t="s">
        <v>136</v>
      </c>
      <c r="B13" s="164" t="s">
        <v>136</v>
      </c>
      <c r="C13" s="214" t="s">
        <v>134</v>
      </c>
      <c r="D13" s="189" t="s">
        <v>111</v>
      </c>
      <c r="E13" s="190" t="s">
        <v>111</v>
      </c>
      <c r="F13" s="222" t="s">
        <v>119</v>
      </c>
      <c r="N13" s="91" t="s">
        <v>88</v>
      </c>
      <c r="O13" s="91" t="s">
        <v>305</v>
      </c>
      <c r="P13" s="91">
        <v>2</v>
      </c>
    </row>
    <row r="14" spans="1:16" x14ac:dyDescent="0.25">
      <c r="F14" s="91" t="s">
        <v>277</v>
      </c>
      <c r="N14" s="91" t="s">
        <v>88</v>
      </c>
      <c r="O14" s="91" t="s">
        <v>306</v>
      </c>
      <c r="P14" s="91">
        <v>2</v>
      </c>
    </row>
    <row r="15" spans="1:16" x14ac:dyDescent="0.25">
      <c r="N15" s="91" t="s">
        <v>221</v>
      </c>
      <c r="O15" s="200" t="s">
        <v>307</v>
      </c>
      <c r="P15" s="91">
        <v>1</v>
      </c>
    </row>
    <row r="16" spans="1:16" x14ac:dyDescent="0.25">
      <c r="N16" s="91" t="s">
        <v>88</v>
      </c>
      <c r="O16" s="91" t="s">
        <v>308</v>
      </c>
      <c r="P16" s="91">
        <v>1</v>
      </c>
    </row>
    <row r="17" spans="1:16" ht="19.5" thickBot="1" x14ac:dyDescent="0.35">
      <c r="A17" s="273" t="s">
        <v>256</v>
      </c>
      <c r="B17" s="273"/>
      <c r="C17" s="273"/>
      <c r="E17" s="195"/>
      <c r="F17" s="223" t="s">
        <v>245</v>
      </c>
      <c r="H17" s="227" t="s">
        <v>246</v>
      </c>
      <c r="N17" s="91" t="s">
        <v>88</v>
      </c>
      <c r="O17" s="91" t="s">
        <v>309</v>
      </c>
      <c r="P17" s="91">
        <v>2</v>
      </c>
    </row>
    <row r="18" spans="1:16" x14ac:dyDescent="0.25">
      <c r="A18" s="141" t="s">
        <v>82</v>
      </c>
      <c r="B18" s="141" t="s">
        <v>83</v>
      </c>
      <c r="C18" s="141" t="s">
        <v>84</v>
      </c>
      <c r="D18" s="141" t="s">
        <v>85</v>
      </c>
      <c r="E18" s="184"/>
      <c r="F18" s="184" t="s">
        <v>257</v>
      </c>
      <c r="H18" s="91" t="s">
        <v>247</v>
      </c>
      <c r="N18" s="91" t="s">
        <v>88</v>
      </c>
      <c r="O18" s="200" t="s">
        <v>310</v>
      </c>
      <c r="P18" s="91">
        <v>1</v>
      </c>
    </row>
    <row r="19" spans="1:16" ht="15.75" thickBot="1" x14ac:dyDescent="0.3">
      <c r="A19" s="161"/>
      <c r="B19" s="161"/>
      <c r="C19" s="161"/>
      <c r="D19" s="161"/>
      <c r="E19" s="184"/>
      <c r="F19" s="184" t="s">
        <v>261</v>
      </c>
      <c r="H19" s="91" t="s">
        <v>248</v>
      </c>
      <c r="N19" s="91" t="s">
        <v>88</v>
      </c>
      <c r="O19" s="91" t="s">
        <v>311</v>
      </c>
      <c r="P19" s="91">
        <v>1</v>
      </c>
    </row>
    <row r="20" spans="1:16" x14ac:dyDescent="0.25">
      <c r="A20" s="163" t="s">
        <v>40</v>
      </c>
      <c r="B20" s="163" t="s">
        <v>79</v>
      </c>
      <c r="C20" s="141" t="s">
        <v>80</v>
      </c>
      <c r="D20" s="141" t="s">
        <v>81</v>
      </c>
      <c r="E20" s="184"/>
      <c r="F20" s="184" t="s">
        <v>258</v>
      </c>
      <c r="H20" s="91" t="s">
        <v>249</v>
      </c>
      <c r="N20" s="91" t="s">
        <v>88</v>
      </c>
      <c r="O20" s="91" t="s">
        <v>312</v>
      </c>
      <c r="P20" s="91">
        <v>2</v>
      </c>
    </row>
    <row r="21" spans="1:16" ht="15.75" thickBot="1" x14ac:dyDescent="0.3">
      <c r="A21" s="164" t="s">
        <v>206</v>
      </c>
      <c r="B21" s="164" t="s">
        <v>206</v>
      </c>
      <c r="C21" s="161" t="s">
        <v>279</v>
      </c>
      <c r="D21" s="161" t="s">
        <v>280</v>
      </c>
      <c r="F21" s="184" t="s">
        <v>259</v>
      </c>
      <c r="H21" s="91" t="s">
        <v>250</v>
      </c>
      <c r="O21" s="91" t="s">
        <v>318</v>
      </c>
      <c r="P21" s="91" t="s">
        <v>317</v>
      </c>
    </row>
    <row r="22" spans="1:16" x14ac:dyDescent="0.25">
      <c r="A22" s="141" t="s">
        <v>36</v>
      </c>
      <c r="B22" s="141" t="s">
        <v>37</v>
      </c>
      <c r="C22" s="163" t="s">
        <v>38</v>
      </c>
      <c r="D22" s="163" t="s">
        <v>39</v>
      </c>
      <c r="F22" s="184" t="s">
        <v>260</v>
      </c>
      <c r="H22" s="91" t="s">
        <v>254</v>
      </c>
      <c r="N22" s="91" t="s">
        <v>313</v>
      </c>
      <c r="O22" s="91" t="s">
        <v>319</v>
      </c>
    </row>
    <row r="23" spans="1:16" ht="16.5" thickBot="1" x14ac:dyDescent="0.3">
      <c r="A23" s="161" t="s">
        <v>278</v>
      </c>
      <c r="B23" s="161"/>
      <c r="C23" s="235" t="s">
        <v>205</v>
      </c>
      <c r="D23" s="164" t="s">
        <v>206</v>
      </c>
      <c r="F23" s="184" t="s">
        <v>262</v>
      </c>
      <c r="H23" s="91" t="s">
        <v>263</v>
      </c>
      <c r="N23" s="91">
        <f>15/18</f>
        <v>0.83333333333333337</v>
      </c>
      <c r="P23" s="91" t="s">
        <v>314</v>
      </c>
    </row>
    <row r="24" spans="1:16" x14ac:dyDescent="0.25">
      <c r="A24" s="233"/>
      <c r="B24" s="163" t="s">
        <v>33</v>
      </c>
      <c r="C24" s="163" t="s">
        <v>34</v>
      </c>
      <c r="D24" s="163" t="s">
        <v>35</v>
      </c>
      <c r="F24" s="184" t="s">
        <v>264</v>
      </c>
      <c r="H24" s="91" t="s">
        <v>38</v>
      </c>
      <c r="N24" s="91" t="s">
        <v>315</v>
      </c>
    </row>
    <row r="25" spans="1:16" ht="15.75" thickBot="1" x14ac:dyDescent="0.3">
      <c r="A25" s="234" t="s">
        <v>78</v>
      </c>
      <c r="B25" s="164" t="s">
        <v>63</v>
      </c>
      <c r="C25" s="164" t="s">
        <v>63</v>
      </c>
      <c r="D25" s="164" t="s">
        <v>63</v>
      </c>
      <c r="F25" s="184" t="s">
        <v>265</v>
      </c>
      <c r="H25" s="91" t="s">
        <v>266</v>
      </c>
      <c r="N25" s="91" t="s">
        <v>316</v>
      </c>
    </row>
    <row r="26" spans="1:16" x14ac:dyDescent="0.25">
      <c r="F26" s="184" t="s">
        <v>267</v>
      </c>
      <c r="H26" s="91" t="s">
        <v>80</v>
      </c>
    </row>
    <row r="27" spans="1:16" x14ac:dyDescent="0.25">
      <c r="F27" s="184" t="s">
        <v>268</v>
      </c>
      <c r="H27" s="91" t="s">
        <v>84</v>
      </c>
    </row>
    <row r="28" spans="1:16" x14ac:dyDescent="0.25">
      <c r="F28" s="184" t="s">
        <v>271</v>
      </c>
      <c r="H28" s="231" t="s">
        <v>272</v>
      </c>
      <c r="N28" s="240" t="s">
        <v>321</v>
      </c>
    </row>
    <row r="29" spans="1:16" x14ac:dyDescent="0.25">
      <c r="F29" s="184" t="s">
        <v>276</v>
      </c>
      <c r="N29" s="239" t="s">
        <v>210</v>
      </c>
      <c r="O29" s="239" t="s">
        <v>225</v>
      </c>
      <c r="P29" s="239" t="s">
        <v>226</v>
      </c>
    </row>
    <row r="30" spans="1:16" x14ac:dyDescent="0.25">
      <c r="N30" s="91" t="s">
        <v>221</v>
      </c>
      <c r="O30" s="91" t="s">
        <v>322</v>
      </c>
      <c r="P30" s="91">
        <v>1</v>
      </c>
    </row>
    <row r="31" spans="1:16" x14ac:dyDescent="0.25">
      <c r="N31" s="91" t="s">
        <v>88</v>
      </c>
      <c r="O31" s="91" t="s">
        <v>323</v>
      </c>
      <c r="P31" s="91">
        <v>3</v>
      </c>
    </row>
    <row r="32" spans="1:16" x14ac:dyDescent="0.25">
      <c r="I32" s="91">
        <v>24</v>
      </c>
      <c r="J32" s="191" t="s">
        <v>334</v>
      </c>
      <c r="K32" s="191"/>
      <c r="L32" s="191"/>
      <c r="N32" s="91" t="s">
        <v>88</v>
      </c>
      <c r="O32" s="200" t="s">
        <v>324</v>
      </c>
      <c r="P32" s="91">
        <v>2</v>
      </c>
    </row>
    <row r="33" spans="1:17" x14ac:dyDescent="0.25">
      <c r="E33" s="239" t="s">
        <v>356</v>
      </c>
      <c r="I33" s="91">
        <v>44</v>
      </c>
      <c r="J33" s="191" t="s">
        <v>335</v>
      </c>
      <c r="K33" s="191"/>
      <c r="L33" s="191"/>
      <c r="N33" s="91" t="s">
        <v>88</v>
      </c>
      <c r="O33" s="200" t="s">
        <v>325</v>
      </c>
      <c r="P33" s="91">
        <v>2</v>
      </c>
    </row>
    <row r="34" spans="1:17" x14ac:dyDescent="0.25">
      <c r="A34" s="288" t="s">
        <v>109</v>
      </c>
      <c r="B34" s="288"/>
      <c r="E34" s="91" t="s">
        <v>357</v>
      </c>
      <c r="I34" s="91">
        <f>44/24</f>
        <v>1.8333333333333333</v>
      </c>
      <c r="J34" s="191" t="s">
        <v>336</v>
      </c>
      <c r="K34" s="191"/>
      <c r="L34" s="191"/>
      <c r="N34" s="91" t="s">
        <v>221</v>
      </c>
      <c r="O34" s="91" t="s">
        <v>326</v>
      </c>
      <c r="P34" s="91">
        <v>6</v>
      </c>
    </row>
    <row r="35" spans="1:17" x14ac:dyDescent="0.25">
      <c r="A35" s="101" t="s">
        <v>42</v>
      </c>
      <c r="B35" s="101"/>
      <c r="E35" s="91" t="s">
        <v>358</v>
      </c>
      <c r="I35" s="201">
        <f>11/24</f>
        <v>0.45833333333333331</v>
      </c>
      <c r="J35" s="191" t="s">
        <v>337</v>
      </c>
      <c r="K35" s="191"/>
      <c r="L35" s="191"/>
      <c r="N35" s="91" t="s">
        <v>88</v>
      </c>
      <c r="O35" s="200" t="s">
        <v>327</v>
      </c>
      <c r="P35" s="91">
        <v>1</v>
      </c>
    </row>
    <row r="36" spans="1:17" x14ac:dyDescent="0.25">
      <c r="A36" s="102" t="s">
        <v>66</v>
      </c>
      <c r="B36" s="102"/>
      <c r="I36" s="241">
        <v>0.54</v>
      </c>
      <c r="J36" s="191" t="s">
        <v>338</v>
      </c>
      <c r="K36" s="191"/>
      <c r="L36" s="191"/>
      <c r="O36" s="91" t="s">
        <v>328</v>
      </c>
      <c r="P36" s="91">
        <f>SUM(P30:P35)</f>
        <v>15</v>
      </c>
      <c r="Q36" s="91" t="s">
        <v>332</v>
      </c>
    </row>
    <row r="37" spans="1:17" x14ac:dyDescent="0.25">
      <c r="A37" s="103" t="s">
        <v>62</v>
      </c>
      <c r="B37" s="103"/>
      <c r="N37" s="91" t="s">
        <v>329</v>
      </c>
    </row>
    <row r="38" spans="1:17" x14ac:dyDescent="0.25">
      <c r="J38" s="239" t="s">
        <v>339</v>
      </c>
      <c r="K38" s="239"/>
      <c r="L38" s="239" t="s">
        <v>348</v>
      </c>
      <c r="N38" s="91" t="s">
        <v>330</v>
      </c>
      <c r="P38" s="91">
        <f>15/6</f>
        <v>2.5</v>
      </c>
      <c r="Q38" s="91" t="s">
        <v>333</v>
      </c>
    </row>
    <row r="39" spans="1:17" x14ac:dyDescent="0.25">
      <c r="J39" s="91" t="s">
        <v>340</v>
      </c>
      <c r="K39" s="91">
        <v>0</v>
      </c>
      <c r="L39" s="226">
        <v>0</v>
      </c>
      <c r="N39" s="91" t="s">
        <v>331</v>
      </c>
    </row>
    <row r="40" spans="1:17" x14ac:dyDescent="0.25">
      <c r="E40" s="91" t="s">
        <v>359</v>
      </c>
      <c r="J40" s="242">
        <v>45250</v>
      </c>
      <c r="K40" s="91">
        <v>0</v>
      </c>
      <c r="L40" s="226">
        <v>0</v>
      </c>
    </row>
    <row r="41" spans="1:17" x14ac:dyDescent="0.25">
      <c r="J41" s="91" t="s">
        <v>341</v>
      </c>
      <c r="K41" s="91">
        <v>1</v>
      </c>
      <c r="L41" s="226">
        <v>3.85</v>
      </c>
    </row>
    <row r="42" spans="1:17" x14ac:dyDescent="0.25">
      <c r="J42" s="91" t="s">
        <v>342</v>
      </c>
      <c r="K42" s="91">
        <v>3</v>
      </c>
      <c r="L42" s="226">
        <v>11.54</v>
      </c>
    </row>
    <row r="43" spans="1:17" x14ac:dyDescent="0.25">
      <c r="J43" s="91" t="s">
        <v>343</v>
      </c>
      <c r="K43" s="91">
        <v>2</v>
      </c>
      <c r="L43" s="226">
        <v>7.69</v>
      </c>
    </row>
    <row r="44" spans="1:17" x14ac:dyDescent="0.25">
      <c r="J44" s="91" t="s">
        <v>344</v>
      </c>
      <c r="K44" s="91">
        <v>9</v>
      </c>
      <c r="L44" s="226">
        <v>34.619999999999997</v>
      </c>
    </row>
    <row r="45" spans="1:17" x14ac:dyDescent="0.25">
      <c r="J45" s="91" t="s">
        <v>345</v>
      </c>
      <c r="K45" s="91">
        <v>6</v>
      </c>
      <c r="L45" s="226">
        <v>23.08</v>
      </c>
    </row>
    <row r="46" spans="1:17" x14ac:dyDescent="0.25">
      <c r="J46" s="91" t="s">
        <v>346</v>
      </c>
      <c r="K46" s="91">
        <v>5</v>
      </c>
      <c r="L46" s="226">
        <v>19.23</v>
      </c>
    </row>
    <row r="47" spans="1:17" x14ac:dyDescent="0.25">
      <c r="J47" s="91" t="s">
        <v>347</v>
      </c>
      <c r="K47" s="91">
        <v>0</v>
      </c>
      <c r="L47" s="226">
        <v>0</v>
      </c>
    </row>
  </sheetData>
  <mergeCells count="3">
    <mergeCell ref="A1:E1"/>
    <mergeCell ref="A17:C17"/>
    <mergeCell ref="A34:B34"/>
  </mergeCells>
  <printOptions horizontalCentered="1"/>
  <pageMargins left="0.45" right="0.4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D5FF-D385-4856-BA74-1B0E33634FB6}">
  <dimension ref="A1:J37"/>
  <sheetViews>
    <sheetView workbookViewId="0">
      <selection activeCell="A39" sqref="A39:B39"/>
    </sheetView>
  </sheetViews>
  <sheetFormatPr defaultColWidth="9.140625" defaultRowHeight="15" x14ac:dyDescent="0.25"/>
  <cols>
    <col min="1" max="1" width="17.28515625" style="91" bestFit="1" customWidth="1"/>
    <col min="2" max="2" width="22.7109375" style="91" customWidth="1"/>
    <col min="3" max="3" width="23.5703125" style="91" bestFit="1" customWidth="1"/>
    <col min="4" max="4" width="19.140625" style="91" customWidth="1"/>
    <col min="5" max="5" width="21.85546875" style="91" customWidth="1"/>
    <col min="6" max="6" width="27.5703125" style="91" bestFit="1" customWidth="1"/>
    <col min="7" max="16384" width="9.140625" style="91"/>
  </cols>
  <sheetData>
    <row r="1" spans="1:8" ht="31.5" customHeight="1" thickBot="1" x14ac:dyDescent="0.35">
      <c r="A1" s="287" t="s">
        <v>281</v>
      </c>
      <c r="B1" s="287"/>
      <c r="C1" s="287"/>
      <c r="D1" s="287"/>
      <c r="E1" s="287"/>
      <c r="F1" s="219"/>
    </row>
    <row r="2" spans="1:8" ht="16.5" customHeight="1" x14ac:dyDescent="0.25">
      <c r="A2" s="252" t="s">
        <v>177</v>
      </c>
      <c r="B2" s="252" t="s">
        <v>191</v>
      </c>
      <c r="C2" s="216" t="s">
        <v>192</v>
      </c>
      <c r="D2" s="216" t="s">
        <v>193</v>
      </c>
      <c r="E2" s="216" t="s">
        <v>194</v>
      </c>
      <c r="F2" s="220"/>
    </row>
    <row r="3" spans="1:8" ht="23.25" customHeight="1" thickBot="1" x14ac:dyDescent="0.3">
      <c r="A3" s="253" t="s">
        <v>370</v>
      </c>
      <c r="B3" s="253" t="s">
        <v>370</v>
      </c>
      <c r="C3" s="217" t="s">
        <v>371</v>
      </c>
      <c r="D3" s="218" t="s">
        <v>372</v>
      </c>
      <c r="E3" s="218" t="s">
        <v>373</v>
      </c>
      <c r="F3" s="220" t="s">
        <v>388</v>
      </c>
    </row>
    <row r="4" spans="1:8" x14ac:dyDescent="0.25">
      <c r="A4" s="141" t="s">
        <v>90</v>
      </c>
      <c r="B4" s="178" t="s">
        <v>91</v>
      </c>
      <c r="C4" s="178" t="s">
        <v>92</v>
      </c>
      <c r="D4" s="163" t="s">
        <v>93</v>
      </c>
      <c r="E4" s="163" t="s">
        <v>94</v>
      </c>
      <c r="F4" s="197"/>
    </row>
    <row r="5" spans="1:8" ht="15.75" thickBot="1" x14ac:dyDescent="0.3">
      <c r="A5" s="161" t="s">
        <v>374</v>
      </c>
      <c r="B5" s="185" t="s">
        <v>118</v>
      </c>
      <c r="C5" s="185" t="s">
        <v>118</v>
      </c>
      <c r="D5" s="164" t="s">
        <v>96</v>
      </c>
      <c r="E5" s="164" t="s">
        <v>96</v>
      </c>
      <c r="F5" s="197"/>
    </row>
    <row r="6" spans="1:8" x14ac:dyDescent="0.25">
      <c r="A6" s="178" t="s">
        <v>85</v>
      </c>
      <c r="B6" s="178" t="s">
        <v>86</v>
      </c>
      <c r="C6" s="163" t="s">
        <v>87</v>
      </c>
      <c r="D6" s="163" t="s">
        <v>88</v>
      </c>
      <c r="E6" s="163" t="s">
        <v>89</v>
      </c>
      <c r="F6" s="197"/>
    </row>
    <row r="7" spans="1:8" ht="15.75" thickBot="1" x14ac:dyDescent="0.3">
      <c r="A7" s="185" t="s">
        <v>375</v>
      </c>
      <c r="B7" s="190" t="s">
        <v>376</v>
      </c>
      <c r="C7" s="187" t="s">
        <v>120</v>
      </c>
      <c r="D7" s="164" t="s">
        <v>377</v>
      </c>
      <c r="E7" s="187" t="s">
        <v>96</v>
      </c>
      <c r="F7" s="220"/>
    </row>
    <row r="8" spans="1:8" x14ac:dyDescent="0.25">
      <c r="A8" s="163" t="s">
        <v>81</v>
      </c>
      <c r="B8" s="163" t="s">
        <v>82</v>
      </c>
      <c r="C8" s="176" t="s">
        <v>78</v>
      </c>
      <c r="D8" s="163" t="s">
        <v>83</v>
      </c>
      <c r="E8" s="163" t="s">
        <v>84</v>
      </c>
      <c r="F8" s="197"/>
    </row>
    <row r="9" spans="1:8" ht="15.75" thickBot="1" x14ac:dyDescent="0.3">
      <c r="A9" s="164" t="s">
        <v>118</v>
      </c>
      <c r="B9" s="187" t="s">
        <v>52</v>
      </c>
      <c r="C9" s="188"/>
      <c r="D9" s="164" t="s">
        <v>52</v>
      </c>
      <c r="E9" s="187" t="s">
        <v>50</v>
      </c>
      <c r="F9" s="220"/>
    </row>
    <row r="10" spans="1:8" ht="18.75" x14ac:dyDescent="0.3">
      <c r="A10" s="163" t="s">
        <v>38</v>
      </c>
      <c r="B10" s="163" t="s">
        <v>39</v>
      </c>
      <c r="C10" s="163" t="s">
        <v>40</v>
      </c>
      <c r="D10" s="163" t="s">
        <v>79</v>
      </c>
      <c r="E10" s="163" t="s">
        <v>80</v>
      </c>
      <c r="F10" s="232" t="s">
        <v>283</v>
      </c>
    </row>
    <row r="11" spans="1:8" ht="15.75" thickBot="1" x14ac:dyDescent="0.3">
      <c r="A11" s="164" t="s">
        <v>118</v>
      </c>
      <c r="B11" s="164" t="s">
        <v>134</v>
      </c>
      <c r="C11" s="187" t="s">
        <v>134</v>
      </c>
      <c r="D11" s="165" t="s">
        <v>378</v>
      </c>
      <c r="E11" s="164" t="s">
        <v>68</v>
      </c>
      <c r="F11" s="221" t="s">
        <v>293</v>
      </c>
      <c r="H11" s="91" t="s">
        <v>287</v>
      </c>
    </row>
    <row r="12" spans="1:8" x14ac:dyDescent="0.25">
      <c r="A12" s="163" t="s">
        <v>33</v>
      </c>
      <c r="B12" s="163" t="s">
        <v>34</v>
      </c>
      <c r="C12" s="213" t="s">
        <v>35</v>
      </c>
      <c r="D12" s="178" t="s">
        <v>36</v>
      </c>
      <c r="E12" s="178" t="s">
        <v>37</v>
      </c>
      <c r="F12" s="221" t="s">
        <v>292</v>
      </c>
      <c r="H12" s="91" t="s">
        <v>39</v>
      </c>
    </row>
    <row r="13" spans="1:8" ht="15.75" thickBot="1" x14ac:dyDescent="0.3">
      <c r="A13" s="164" t="s">
        <v>136</v>
      </c>
      <c r="B13" s="164" t="s">
        <v>136</v>
      </c>
      <c r="C13" s="214" t="s">
        <v>134</v>
      </c>
      <c r="D13" s="189" t="s">
        <v>379</v>
      </c>
      <c r="E13" s="190" t="s">
        <v>286</v>
      </c>
      <c r="F13" s="222" t="s">
        <v>294</v>
      </c>
      <c r="H13" s="91" t="s">
        <v>35</v>
      </c>
    </row>
    <row r="17" spans="1:10" ht="19.5" thickBot="1" x14ac:dyDescent="0.35">
      <c r="A17" s="273" t="s">
        <v>282</v>
      </c>
      <c r="B17" s="273"/>
      <c r="C17" s="273"/>
      <c r="E17" s="195"/>
      <c r="F17" s="223" t="s">
        <v>284</v>
      </c>
      <c r="H17" s="227" t="s">
        <v>246</v>
      </c>
    </row>
    <row r="18" spans="1:10" x14ac:dyDescent="0.25">
      <c r="A18" s="163" t="s">
        <v>82</v>
      </c>
      <c r="B18" s="163" t="s">
        <v>83</v>
      </c>
      <c r="C18" s="163" t="s">
        <v>84</v>
      </c>
      <c r="D18" s="141" t="s">
        <v>85</v>
      </c>
      <c r="E18" s="184"/>
      <c r="F18" s="236" t="s">
        <v>257</v>
      </c>
      <c r="G18" s="237"/>
      <c r="H18" s="237" t="s">
        <v>247</v>
      </c>
    </row>
    <row r="19" spans="1:10" ht="15.75" thickBot="1" x14ac:dyDescent="0.3">
      <c r="A19" s="164" t="s">
        <v>206</v>
      </c>
      <c r="B19" s="164" t="s">
        <v>206</v>
      </c>
      <c r="C19" s="164" t="s">
        <v>206</v>
      </c>
      <c r="D19" s="161" t="s">
        <v>380</v>
      </c>
      <c r="E19" s="184"/>
      <c r="F19" s="236" t="s">
        <v>261</v>
      </c>
      <c r="G19" s="237"/>
      <c r="H19" s="237" t="s">
        <v>248</v>
      </c>
    </row>
    <row r="20" spans="1:10" x14ac:dyDescent="0.25">
      <c r="A20" s="141" t="s">
        <v>40</v>
      </c>
      <c r="B20" s="141" t="s">
        <v>79</v>
      </c>
      <c r="C20" s="141" t="s">
        <v>80</v>
      </c>
      <c r="D20" s="141" t="s">
        <v>81</v>
      </c>
      <c r="E20" s="184"/>
      <c r="F20" s="236" t="s">
        <v>258</v>
      </c>
      <c r="G20" s="237"/>
      <c r="H20" s="237" t="s">
        <v>249</v>
      </c>
    </row>
    <row r="21" spans="1:10" ht="15.75" thickBot="1" x14ac:dyDescent="0.3">
      <c r="A21" s="161" t="s">
        <v>381</v>
      </c>
      <c r="B21" s="161" t="s">
        <v>382</v>
      </c>
      <c r="C21" s="161" t="s">
        <v>383</v>
      </c>
      <c r="D21" s="161" t="s">
        <v>384</v>
      </c>
      <c r="F21" s="236"/>
    </row>
    <row r="22" spans="1:10" x14ac:dyDescent="0.25">
      <c r="A22" s="141" t="s">
        <v>36</v>
      </c>
      <c r="B22" s="141" t="s">
        <v>37</v>
      </c>
      <c r="C22" s="141" t="s">
        <v>38</v>
      </c>
      <c r="D22" s="163" t="s">
        <v>39</v>
      </c>
      <c r="F22" s="184" t="s">
        <v>260</v>
      </c>
      <c r="H22" s="91" t="s">
        <v>254</v>
      </c>
    </row>
    <row r="23" spans="1:10" ht="16.5" thickBot="1" x14ac:dyDescent="0.3">
      <c r="A23" s="161" t="s">
        <v>385</v>
      </c>
      <c r="B23" s="161" t="s">
        <v>385</v>
      </c>
      <c r="C23" s="162" t="s">
        <v>386</v>
      </c>
      <c r="D23" s="164" t="s">
        <v>387</v>
      </c>
      <c r="F23" s="184" t="s">
        <v>262</v>
      </c>
      <c r="H23" s="91" t="s">
        <v>361</v>
      </c>
    </row>
    <row r="24" spans="1:10" x14ac:dyDescent="0.25">
      <c r="A24" s="233"/>
      <c r="B24" s="163" t="s">
        <v>33</v>
      </c>
      <c r="C24" s="163" t="s">
        <v>34</v>
      </c>
      <c r="D24" s="163" t="s">
        <v>35</v>
      </c>
      <c r="F24" s="184" t="s">
        <v>264</v>
      </c>
      <c r="H24" s="91" t="s">
        <v>38</v>
      </c>
    </row>
    <row r="25" spans="1:10" ht="15.75" thickBot="1" x14ac:dyDescent="0.3">
      <c r="A25" s="234" t="s">
        <v>78</v>
      </c>
      <c r="B25" s="164" t="s">
        <v>63</v>
      </c>
      <c r="C25" s="164" t="s">
        <v>63</v>
      </c>
      <c r="D25" s="164" t="s">
        <v>63</v>
      </c>
      <c r="F25" s="236" t="s">
        <v>265</v>
      </c>
      <c r="G25" s="237"/>
      <c r="H25" s="237" t="s">
        <v>266</v>
      </c>
      <c r="I25" s="91" t="s">
        <v>288</v>
      </c>
    </row>
    <row r="26" spans="1:10" x14ac:dyDescent="0.25">
      <c r="D26" s="91" t="s">
        <v>389</v>
      </c>
      <c r="F26" s="236" t="s">
        <v>267</v>
      </c>
      <c r="G26" s="237"/>
      <c r="H26" s="237" t="s">
        <v>80</v>
      </c>
    </row>
    <row r="27" spans="1:10" x14ac:dyDescent="0.25">
      <c r="F27" s="236" t="s">
        <v>268</v>
      </c>
      <c r="G27" s="237"/>
      <c r="H27" s="237" t="s">
        <v>84</v>
      </c>
    </row>
    <row r="28" spans="1:10" x14ac:dyDescent="0.25">
      <c r="F28" s="236" t="s">
        <v>271</v>
      </c>
      <c r="G28" s="237"/>
      <c r="H28" s="238" t="s">
        <v>272</v>
      </c>
    </row>
    <row r="29" spans="1:10" x14ac:dyDescent="0.25">
      <c r="F29" s="236" t="s">
        <v>291</v>
      </c>
      <c r="G29" s="237"/>
      <c r="H29" s="237"/>
    </row>
    <row r="30" spans="1:10" x14ac:dyDescent="0.25">
      <c r="F30" s="236" t="s">
        <v>290</v>
      </c>
      <c r="G30" s="237"/>
      <c r="H30" s="237" t="s">
        <v>285</v>
      </c>
    </row>
    <row r="31" spans="1:10" x14ac:dyDescent="0.25">
      <c r="F31" s="237" t="s">
        <v>286</v>
      </c>
      <c r="G31" s="237"/>
      <c r="H31" s="237" t="s">
        <v>37</v>
      </c>
    </row>
    <row r="32" spans="1:10" x14ac:dyDescent="0.25">
      <c r="F32" s="237" t="s">
        <v>289</v>
      </c>
      <c r="G32" s="237"/>
      <c r="H32" s="237"/>
      <c r="I32" s="237" t="s">
        <v>288</v>
      </c>
      <c r="J32" s="237"/>
    </row>
    <row r="33" spans="1:10" x14ac:dyDescent="0.25">
      <c r="F33" s="236" t="s">
        <v>349</v>
      </c>
      <c r="G33" s="237"/>
      <c r="H33" s="237" t="s">
        <v>88</v>
      </c>
      <c r="I33" s="237" t="s">
        <v>288</v>
      </c>
      <c r="J33" s="237"/>
    </row>
    <row r="34" spans="1:10" x14ac:dyDescent="0.25">
      <c r="A34" s="288" t="s">
        <v>109</v>
      </c>
      <c r="B34" s="288"/>
      <c r="F34" s="236" t="s">
        <v>350</v>
      </c>
      <c r="G34" s="237"/>
      <c r="H34" s="237" t="s">
        <v>351</v>
      </c>
      <c r="I34" s="237" t="s">
        <v>352</v>
      </c>
      <c r="J34" s="237"/>
    </row>
    <row r="35" spans="1:10" x14ac:dyDescent="0.25">
      <c r="A35" s="101" t="s">
        <v>42</v>
      </c>
      <c r="B35" s="101"/>
      <c r="F35" s="184" t="s">
        <v>353</v>
      </c>
      <c r="H35" s="91" t="s">
        <v>354</v>
      </c>
      <c r="I35" s="91" t="s">
        <v>355</v>
      </c>
    </row>
    <row r="36" spans="1:10" x14ac:dyDescent="0.25">
      <c r="A36" s="102" t="s">
        <v>66</v>
      </c>
      <c r="B36" s="102"/>
      <c r="F36" s="184" t="s">
        <v>360</v>
      </c>
      <c r="H36" s="91" t="s">
        <v>79</v>
      </c>
    </row>
    <row r="37" spans="1:10" x14ac:dyDescent="0.25">
      <c r="A37" s="103" t="s">
        <v>62</v>
      </c>
      <c r="B37" s="103"/>
    </row>
  </sheetData>
  <mergeCells count="3">
    <mergeCell ref="A1:E1"/>
    <mergeCell ref="A17:C17"/>
    <mergeCell ref="A34:B34"/>
  </mergeCells>
  <printOptions horizontalCentered="1"/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9"/>
  <sheetViews>
    <sheetView topLeftCell="A2" workbookViewId="0">
      <selection activeCell="F8" sqref="F8"/>
    </sheetView>
  </sheetViews>
  <sheetFormatPr defaultColWidth="9.140625" defaultRowHeight="15" x14ac:dyDescent="0.25"/>
  <cols>
    <col min="1" max="1" width="17.28515625" style="91" bestFit="1" customWidth="1"/>
    <col min="2" max="2" width="22.7109375" style="91" customWidth="1"/>
    <col min="3" max="3" width="23.5703125" style="91" bestFit="1" customWidth="1"/>
    <col min="4" max="4" width="19.140625" style="91" customWidth="1"/>
    <col min="5" max="5" width="21.85546875" style="91" customWidth="1"/>
    <col min="6" max="6" width="50.140625" style="91" bestFit="1" customWidth="1"/>
    <col min="7" max="16384" width="9.140625" style="91"/>
  </cols>
  <sheetData>
    <row r="1" spans="1:11" ht="31.5" customHeight="1" thickBot="1" x14ac:dyDescent="0.35">
      <c r="A1" s="287" t="s">
        <v>195</v>
      </c>
      <c r="B1" s="287"/>
      <c r="C1" s="287"/>
      <c r="D1" s="287"/>
      <c r="E1" s="287"/>
      <c r="F1" s="219"/>
      <c r="I1" s="224" t="s">
        <v>210</v>
      </c>
      <c r="J1" s="224" t="s">
        <v>211</v>
      </c>
      <c r="K1" s="224" t="s">
        <v>212</v>
      </c>
    </row>
    <row r="2" spans="1:11" ht="16.5" customHeight="1" x14ac:dyDescent="0.25">
      <c r="A2" s="216" t="s">
        <v>177</v>
      </c>
      <c r="B2" s="216" t="s">
        <v>191</v>
      </c>
      <c r="C2" s="216" t="s">
        <v>192</v>
      </c>
      <c r="D2" s="216" t="s">
        <v>193</v>
      </c>
      <c r="E2" s="216" t="s">
        <v>194</v>
      </c>
      <c r="F2" s="220"/>
      <c r="I2" s="91" t="s">
        <v>88</v>
      </c>
      <c r="J2" s="200" t="s">
        <v>213</v>
      </c>
      <c r="K2" s="91">
        <v>1</v>
      </c>
    </row>
    <row r="3" spans="1:11" ht="23.25" customHeight="1" thickBot="1" x14ac:dyDescent="0.3">
      <c r="A3" s="217" t="s">
        <v>198</v>
      </c>
      <c r="B3" s="217" t="s">
        <v>200</v>
      </c>
      <c r="C3" s="217" t="s">
        <v>204</v>
      </c>
      <c r="D3" s="218" t="s">
        <v>203</v>
      </c>
      <c r="E3" s="218" t="s">
        <v>203</v>
      </c>
      <c r="F3" s="220"/>
      <c r="I3" s="91" t="s">
        <v>88</v>
      </c>
      <c r="J3" s="124" t="s">
        <v>146</v>
      </c>
      <c r="K3" s="91">
        <v>2</v>
      </c>
    </row>
    <row r="4" spans="1:11" x14ac:dyDescent="0.25">
      <c r="A4" s="163" t="s">
        <v>90</v>
      </c>
      <c r="B4" s="178" t="s">
        <v>91</v>
      </c>
      <c r="C4" s="178" t="s">
        <v>92</v>
      </c>
      <c r="D4" s="163" t="s">
        <v>93</v>
      </c>
      <c r="E4" s="163" t="s">
        <v>94</v>
      </c>
      <c r="F4" s="197"/>
      <c r="I4" s="91" t="s">
        <v>88</v>
      </c>
      <c r="J4" s="200" t="s">
        <v>214</v>
      </c>
      <c r="K4" s="91">
        <v>1</v>
      </c>
    </row>
    <row r="5" spans="1:11" ht="15.75" thickBot="1" x14ac:dyDescent="0.3">
      <c r="A5" s="164" t="s">
        <v>120</v>
      </c>
      <c r="B5" s="185" t="s">
        <v>118</v>
      </c>
      <c r="C5" s="185" t="s">
        <v>118</v>
      </c>
      <c r="D5" s="164" t="s">
        <v>96</v>
      </c>
      <c r="E5" s="164" t="s">
        <v>96</v>
      </c>
      <c r="F5" s="197"/>
      <c r="I5" s="91" t="s">
        <v>88</v>
      </c>
      <c r="J5" s="124" t="s">
        <v>148</v>
      </c>
      <c r="K5" s="91">
        <v>4</v>
      </c>
    </row>
    <row r="6" spans="1:11" x14ac:dyDescent="0.25">
      <c r="A6" s="178" t="s">
        <v>85</v>
      </c>
      <c r="B6" s="178" t="s">
        <v>86</v>
      </c>
      <c r="C6" s="141" t="s">
        <v>87</v>
      </c>
      <c r="D6" s="141" t="s">
        <v>88</v>
      </c>
      <c r="E6" s="163" t="s">
        <v>89</v>
      </c>
      <c r="F6" s="197"/>
      <c r="I6" s="91" t="s">
        <v>88</v>
      </c>
      <c r="J6" s="124" t="s">
        <v>150</v>
      </c>
      <c r="K6" s="91">
        <v>2</v>
      </c>
    </row>
    <row r="7" spans="1:11" ht="15.75" thickBot="1" x14ac:dyDescent="0.3">
      <c r="A7" s="185" t="s">
        <v>120</v>
      </c>
      <c r="B7" s="190" t="s">
        <v>124</v>
      </c>
      <c r="C7" s="192" t="s">
        <v>199</v>
      </c>
      <c r="D7" s="161" t="s">
        <v>202</v>
      </c>
      <c r="E7" s="187" t="s">
        <v>96</v>
      </c>
      <c r="F7" s="220"/>
      <c r="I7" s="91" t="s">
        <v>88</v>
      </c>
      <c r="J7" s="124" t="s">
        <v>151</v>
      </c>
      <c r="K7" s="91">
        <v>1</v>
      </c>
    </row>
    <row r="8" spans="1:11" x14ac:dyDescent="0.25">
      <c r="A8" s="163" t="s">
        <v>81</v>
      </c>
      <c r="B8" s="141" t="s">
        <v>82</v>
      </c>
      <c r="C8" s="176" t="s">
        <v>78</v>
      </c>
      <c r="D8" s="163" t="s">
        <v>83</v>
      </c>
      <c r="E8" s="163" t="s">
        <v>84</v>
      </c>
      <c r="F8" s="197"/>
      <c r="I8" s="91" t="s">
        <v>88</v>
      </c>
      <c r="J8" s="200" t="s">
        <v>215</v>
      </c>
      <c r="K8" s="91">
        <v>1</v>
      </c>
    </row>
    <row r="9" spans="1:11" ht="15.75" thickBot="1" x14ac:dyDescent="0.3">
      <c r="A9" s="164" t="s">
        <v>118</v>
      </c>
      <c r="B9" s="192" t="s">
        <v>207</v>
      </c>
      <c r="C9" s="188"/>
      <c r="D9" s="164" t="s">
        <v>52</v>
      </c>
      <c r="E9" s="187" t="s">
        <v>68</v>
      </c>
      <c r="F9" s="220"/>
      <c r="I9" s="91" t="s">
        <v>221</v>
      </c>
      <c r="J9" s="124" t="s">
        <v>154</v>
      </c>
      <c r="K9" s="91">
        <v>3</v>
      </c>
    </row>
    <row r="10" spans="1:11" x14ac:dyDescent="0.25">
      <c r="A10" s="163" t="s">
        <v>38</v>
      </c>
      <c r="B10" s="163" t="s">
        <v>39</v>
      </c>
      <c r="C10" s="163" t="s">
        <v>40</v>
      </c>
      <c r="D10" s="163" t="s">
        <v>79</v>
      </c>
      <c r="E10" s="163" t="s">
        <v>80</v>
      </c>
      <c r="F10" s="197"/>
      <c r="I10" s="91" t="s">
        <v>221</v>
      </c>
      <c r="J10" s="200" t="s">
        <v>216</v>
      </c>
      <c r="K10" s="91">
        <v>1</v>
      </c>
    </row>
    <row r="11" spans="1:11" ht="15.75" thickBot="1" x14ac:dyDescent="0.3">
      <c r="A11" s="164" t="s">
        <v>118</v>
      </c>
      <c r="B11" s="164" t="s">
        <v>134</v>
      </c>
      <c r="C11" s="187" t="s">
        <v>134</v>
      </c>
      <c r="D11" s="165" t="s">
        <v>52</v>
      </c>
      <c r="E11" s="164" t="s">
        <v>50</v>
      </c>
      <c r="F11" s="197"/>
      <c r="I11" s="91" t="s">
        <v>88</v>
      </c>
      <c r="J11" s="200" t="s">
        <v>217</v>
      </c>
      <c r="K11" s="91">
        <v>1</v>
      </c>
    </row>
    <row r="12" spans="1:11" x14ac:dyDescent="0.25">
      <c r="A12" s="163" t="s">
        <v>33</v>
      </c>
      <c r="B12" s="163" t="s">
        <v>34</v>
      </c>
      <c r="C12" s="213" t="s">
        <v>35</v>
      </c>
      <c r="D12" s="178" t="s">
        <v>36</v>
      </c>
      <c r="E12" s="178" t="s">
        <v>37</v>
      </c>
      <c r="F12" s="221"/>
      <c r="I12" s="91" t="s">
        <v>88</v>
      </c>
      <c r="J12" s="200" t="s">
        <v>218</v>
      </c>
      <c r="K12" s="91">
        <v>2</v>
      </c>
    </row>
    <row r="13" spans="1:11" ht="15.75" thickBot="1" x14ac:dyDescent="0.3">
      <c r="A13" s="164" t="s">
        <v>136</v>
      </c>
      <c r="B13" s="164" t="s">
        <v>136</v>
      </c>
      <c r="C13" s="214" t="s">
        <v>134</v>
      </c>
      <c r="D13" s="189" t="s">
        <v>111</v>
      </c>
      <c r="E13" s="190" t="s">
        <v>111</v>
      </c>
      <c r="F13" s="222"/>
      <c r="I13" s="91" t="s">
        <v>88</v>
      </c>
      <c r="J13" s="124" t="s">
        <v>219</v>
      </c>
      <c r="K13" s="91">
        <v>3</v>
      </c>
    </row>
    <row r="14" spans="1:11" x14ac:dyDescent="0.25">
      <c r="I14" s="91" t="s">
        <v>88</v>
      </c>
      <c r="J14" s="200" t="s">
        <v>220</v>
      </c>
      <c r="K14" s="91">
        <v>1</v>
      </c>
    </row>
    <row r="15" spans="1:11" x14ac:dyDescent="0.25">
      <c r="I15" s="91" t="s">
        <v>88</v>
      </c>
      <c r="J15" s="124" t="s">
        <v>157</v>
      </c>
      <c r="K15" s="91">
        <v>2</v>
      </c>
    </row>
    <row r="16" spans="1:11" x14ac:dyDescent="0.25">
      <c r="I16" s="91" t="s">
        <v>88</v>
      </c>
      <c r="J16" s="124" t="s">
        <v>147</v>
      </c>
      <c r="K16" s="91">
        <v>2</v>
      </c>
    </row>
    <row r="17" spans="1:12" ht="19.5" thickBot="1" x14ac:dyDescent="0.35">
      <c r="A17" s="273" t="s">
        <v>196</v>
      </c>
      <c r="B17" s="273"/>
      <c r="C17" s="273"/>
      <c r="E17" s="195"/>
      <c r="F17" s="223" t="s">
        <v>208</v>
      </c>
      <c r="I17" s="91" t="s">
        <v>88</v>
      </c>
      <c r="J17" s="124" t="s">
        <v>222</v>
      </c>
      <c r="K17" s="91">
        <v>2</v>
      </c>
    </row>
    <row r="18" spans="1:12" x14ac:dyDescent="0.25">
      <c r="A18" s="141" t="s">
        <v>39</v>
      </c>
      <c r="B18" s="141" t="s">
        <v>40</v>
      </c>
      <c r="C18" s="141" t="s">
        <v>79</v>
      </c>
      <c r="E18" s="184"/>
      <c r="F18" s="184" t="s">
        <v>209</v>
      </c>
      <c r="J18" s="191" t="s">
        <v>269</v>
      </c>
    </row>
    <row r="19" spans="1:12" ht="15.75" thickBot="1" x14ac:dyDescent="0.3">
      <c r="A19" s="161" t="s">
        <v>206</v>
      </c>
      <c r="B19" s="161" t="s">
        <v>206</v>
      </c>
      <c r="C19" s="161" t="s">
        <v>206</v>
      </c>
      <c r="E19" s="184"/>
      <c r="F19" s="184"/>
      <c r="I19" s="91" t="s">
        <v>223</v>
      </c>
      <c r="K19" s="91">
        <v>29</v>
      </c>
      <c r="L19" s="91" t="s">
        <v>233</v>
      </c>
    </row>
    <row r="20" spans="1:12" x14ac:dyDescent="0.25">
      <c r="A20" s="141" t="s">
        <v>36</v>
      </c>
      <c r="B20" s="141" t="s">
        <v>37</v>
      </c>
      <c r="C20" s="141" t="s">
        <v>38</v>
      </c>
      <c r="E20" s="184"/>
      <c r="F20" s="184"/>
      <c r="I20" s="225">
        <f>14/16</f>
        <v>0.875</v>
      </c>
      <c r="K20" s="226">
        <f>K19/16</f>
        <v>1.8125</v>
      </c>
      <c r="L20" s="91" t="s">
        <v>234</v>
      </c>
    </row>
    <row r="21" spans="1:12" ht="16.5" thickBot="1" x14ac:dyDescent="0.3">
      <c r="A21" s="161" t="s">
        <v>201</v>
      </c>
      <c r="B21" s="161" t="s">
        <v>201</v>
      </c>
      <c r="C21" s="162" t="s">
        <v>205</v>
      </c>
      <c r="I21" s="91" t="s">
        <v>224</v>
      </c>
    </row>
    <row r="22" spans="1:12" x14ac:dyDescent="0.25">
      <c r="A22" s="163" t="s">
        <v>33</v>
      </c>
      <c r="B22" s="163" t="s">
        <v>34</v>
      </c>
      <c r="C22" s="163" t="s">
        <v>35</v>
      </c>
      <c r="I22" s="225">
        <f>2/16</f>
        <v>0.125</v>
      </c>
    </row>
    <row r="23" spans="1:12" ht="15.75" thickBot="1" x14ac:dyDescent="0.3">
      <c r="A23" s="164" t="s">
        <v>63</v>
      </c>
      <c r="B23" s="164" t="s">
        <v>63</v>
      </c>
      <c r="C23" s="164" t="s">
        <v>63</v>
      </c>
    </row>
    <row r="25" spans="1:12" x14ac:dyDescent="0.25">
      <c r="A25" s="288" t="s">
        <v>109</v>
      </c>
      <c r="B25" s="288"/>
      <c r="F25" s="228" t="s">
        <v>252</v>
      </c>
    </row>
    <row r="26" spans="1:12" x14ac:dyDescent="0.25">
      <c r="A26" s="101" t="s">
        <v>42</v>
      </c>
      <c r="B26" s="101"/>
      <c r="F26" s="91" t="s">
        <v>251</v>
      </c>
      <c r="I26" s="224" t="s">
        <v>210</v>
      </c>
      <c r="J26" s="224" t="s">
        <v>225</v>
      </c>
      <c r="K26" s="224" t="s">
        <v>226</v>
      </c>
    </row>
    <row r="27" spans="1:12" x14ac:dyDescent="0.25">
      <c r="A27" s="102" t="s">
        <v>66</v>
      </c>
      <c r="B27" s="102"/>
      <c r="F27" s="91" t="s">
        <v>253</v>
      </c>
      <c r="I27" s="91" t="s">
        <v>221</v>
      </c>
      <c r="J27" s="200" t="s">
        <v>227</v>
      </c>
      <c r="K27" s="91">
        <v>3</v>
      </c>
    </row>
    <row r="28" spans="1:12" x14ac:dyDescent="0.25">
      <c r="A28" s="103" t="s">
        <v>62</v>
      </c>
      <c r="B28" s="103"/>
      <c r="I28" s="91" t="s">
        <v>88</v>
      </c>
      <c r="J28" s="124" t="s">
        <v>166</v>
      </c>
      <c r="K28" s="91">
        <v>3</v>
      </c>
    </row>
    <row r="29" spans="1:12" x14ac:dyDescent="0.25">
      <c r="I29" s="91" t="s">
        <v>221</v>
      </c>
      <c r="J29" s="200" t="s">
        <v>228</v>
      </c>
      <c r="K29" s="91">
        <v>2</v>
      </c>
    </row>
    <row r="30" spans="1:12" x14ac:dyDescent="0.25">
      <c r="I30" s="91" t="s">
        <v>221</v>
      </c>
      <c r="J30" s="200" t="s">
        <v>229</v>
      </c>
      <c r="K30" s="91">
        <v>1</v>
      </c>
    </row>
    <row r="31" spans="1:12" x14ac:dyDescent="0.25">
      <c r="J31" s="191" t="s">
        <v>230</v>
      </c>
    </row>
    <row r="32" spans="1:12" x14ac:dyDescent="0.25">
      <c r="I32" s="91" t="s">
        <v>231</v>
      </c>
      <c r="K32" s="91">
        <v>9</v>
      </c>
      <c r="L32" s="91" t="s">
        <v>233</v>
      </c>
    </row>
    <row r="33" spans="8:13" x14ac:dyDescent="0.25">
      <c r="I33" s="201">
        <f>1/4</f>
        <v>0.25</v>
      </c>
      <c r="K33" s="91">
        <f>K32/4</f>
        <v>2.25</v>
      </c>
      <c r="L33" s="91" t="s">
        <v>234</v>
      </c>
    </row>
    <row r="34" spans="8:13" x14ac:dyDescent="0.25">
      <c r="I34" s="91" t="s">
        <v>232</v>
      </c>
    </row>
    <row r="35" spans="8:13" x14ac:dyDescent="0.25">
      <c r="I35" s="201">
        <f>3/4</f>
        <v>0.75</v>
      </c>
    </row>
    <row r="39" spans="8:13" x14ac:dyDescent="0.25">
      <c r="H39" s="91" t="s">
        <v>236</v>
      </c>
      <c r="J39" s="91">
        <v>20</v>
      </c>
      <c r="L39" s="91">
        <v>10</v>
      </c>
      <c r="M39" s="91" t="s">
        <v>235</v>
      </c>
    </row>
    <row r="40" spans="8:13" x14ac:dyDescent="0.25">
      <c r="H40" s="91" t="s">
        <v>237</v>
      </c>
      <c r="J40" s="91">
        <v>38</v>
      </c>
      <c r="L40" s="91">
        <v>10</v>
      </c>
      <c r="M40" s="91" t="s">
        <v>176</v>
      </c>
    </row>
    <row r="41" spans="8:13" x14ac:dyDescent="0.25">
      <c r="H41" s="91" t="s">
        <v>238</v>
      </c>
      <c r="J41" s="91">
        <v>2</v>
      </c>
      <c r="L41" s="201">
        <v>0.5</v>
      </c>
      <c r="M41" s="91" t="s">
        <v>235</v>
      </c>
    </row>
    <row r="42" spans="8:13" x14ac:dyDescent="0.25">
      <c r="L42" s="201">
        <v>0.5</v>
      </c>
      <c r="M42" s="91" t="s">
        <v>176</v>
      </c>
    </row>
    <row r="44" spans="8:13" x14ac:dyDescent="0.25">
      <c r="K44" s="91" t="s">
        <v>239</v>
      </c>
    </row>
    <row r="45" spans="8:13" x14ac:dyDescent="0.25">
      <c r="J45" s="201">
        <f>0</f>
        <v>0</v>
      </c>
      <c r="K45" s="91">
        <v>0</v>
      </c>
      <c r="L45" s="91" t="s">
        <v>240</v>
      </c>
    </row>
    <row r="46" spans="8:13" x14ac:dyDescent="0.25">
      <c r="J46" s="201">
        <v>0.10526315789473684</v>
      </c>
      <c r="K46" s="91">
        <v>2</v>
      </c>
      <c r="L46" s="91" t="s">
        <v>241</v>
      </c>
    </row>
    <row r="47" spans="8:13" x14ac:dyDescent="0.25">
      <c r="J47" s="201">
        <f>2/19</f>
        <v>0.10526315789473684</v>
      </c>
      <c r="K47" s="91">
        <v>2</v>
      </c>
      <c r="L47" s="91" t="s">
        <v>242</v>
      </c>
    </row>
    <row r="48" spans="8:13" x14ac:dyDescent="0.25">
      <c r="J48" s="201">
        <f>9/19</f>
        <v>0.47368421052631576</v>
      </c>
      <c r="K48" s="91">
        <v>9</v>
      </c>
      <c r="L48" s="91" t="s">
        <v>243</v>
      </c>
    </row>
    <row r="49" spans="10:12" x14ac:dyDescent="0.25">
      <c r="J49" s="201">
        <f>6/19</f>
        <v>0.31578947368421051</v>
      </c>
      <c r="K49" s="91">
        <v>6</v>
      </c>
      <c r="L49" s="91" t="s">
        <v>244</v>
      </c>
    </row>
  </sheetData>
  <mergeCells count="3">
    <mergeCell ref="A1:E1"/>
    <mergeCell ref="A17:C17"/>
    <mergeCell ref="A25:B25"/>
  </mergeCells>
  <printOptions horizontalCentered="1"/>
  <pageMargins left="0.45" right="0.4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9"/>
  <sheetViews>
    <sheetView topLeftCell="A10" workbookViewId="0">
      <selection activeCell="K16" sqref="K16"/>
    </sheetView>
  </sheetViews>
  <sheetFormatPr defaultColWidth="9.140625" defaultRowHeight="15" x14ac:dyDescent="0.25"/>
  <cols>
    <col min="1" max="1" width="17.28515625" style="91" bestFit="1" customWidth="1"/>
    <col min="2" max="2" width="22.7109375" style="91" customWidth="1"/>
    <col min="3" max="3" width="23.5703125" style="91" bestFit="1" customWidth="1"/>
    <col min="4" max="4" width="19.140625" style="91" customWidth="1"/>
    <col min="5" max="5" width="21.85546875" style="91" customWidth="1"/>
    <col min="6" max="7" width="9.140625" style="91"/>
    <col min="8" max="8" width="16.28515625" style="91" bestFit="1" customWidth="1"/>
    <col min="9" max="9" width="9.140625" style="91"/>
    <col min="10" max="10" width="14" style="91" bestFit="1" customWidth="1"/>
    <col min="11" max="11" width="20.28515625" style="197" bestFit="1" customWidth="1"/>
    <col min="12" max="16384" width="9.140625" style="91"/>
  </cols>
  <sheetData>
    <row r="1" spans="1:12" ht="31.5" customHeight="1" thickBot="1" x14ac:dyDescent="0.35">
      <c r="A1" s="287" t="s">
        <v>132</v>
      </c>
      <c r="B1" s="287"/>
      <c r="C1" s="287"/>
      <c r="D1" s="287"/>
      <c r="E1" s="287"/>
      <c r="I1" s="91" t="s">
        <v>177</v>
      </c>
      <c r="J1" s="199" t="s">
        <v>146</v>
      </c>
      <c r="K1" s="197">
        <v>1</v>
      </c>
    </row>
    <row r="2" spans="1:12" x14ac:dyDescent="0.25">
      <c r="A2" s="163" t="s">
        <v>90</v>
      </c>
      <c r="B2" s="178" t="s">
        <v>91</v>
      </c>
      <c r="C2" s="178" t="s">
        <v>92</v>
      </c>
      <c r="D2" s="163" t="s">
        <v>93</v>
      </c>
      <c r="E2" s="163" t="s">
        <v>94</v>
      </c>
      <c r="I2" s="91" t="s">
        <v>84</v>
      </c>
      <c r="J2" s="199" t="s">
        <v>147</v>
      </c>
      <c r="K2" s="197">
        <v>1</v>
      </c>
    </row>
    <row r="3" spans="1:12" ht="15.75" thickBot="1" x14ac:dyDescent="0.3">
      <c r="A3" s="164" t="s">
        <v>120</v>
      </c>
      <c r="B3" s="185" t="s">
        <v>118</v>
      </c>
      <c r="C3" s="185" t="s">
        <v>118</v>
      </c>
      <c r="D3" s="164" t="s">
        <v>96</v>
      </c>
      <c r="E3" s="164" t="s">
        <v>96</v>
      </c>
      <c r="I3" s="91" t="s">
        <v>177</v>
      </c>
      <c r="J3" s="199" t="s">
        <v>148</v>
      </c>
      <c r="K3" s="197">
        <v>4</v>
      </c>
    </row>
    <row r="4" spans="1:12" x14ac:dyDescent="0.25">
      <c r="A4" s="163" t="s">
        <v>85</v>
      </c>
      <c r="B4" s="163" t="s">
        <v>86</v>
      </c>
      <c r="C4" s="163" t="s">
        <v>87</v>
      </c>
      <c r="D4" s="141" t="s">
        <v>88</v>
      </c>
      <c r="E4" s="163" t="s">
        <v>89</v>
      </c>
      <c r="I4" s="91" t="s">
        <v>177</v>
      </c>
      <c r="J4" s="200" t="s">
        <v>149</v>
      </c>
      <c r="K4" s="197">
        <v>1</v>
      </c>
    </row>
    <row r="5" spans="1:12" ht="15.75" thickBot="1" x14ac:dyDescent="0.3">
      <c r="A5" s="164" t="s">
        <v>125</v>
      </c>
      <c r="B5" s="187" t="s">
        <v>124</v>
      </c>
      <c r="C5" s="187" t="s">
        <v>118</v>
      </c>
      <c r="D5" s="161" t="s">
        <v>70</v>
      </c>
      <c r="E5" s="187" t="s">
        <v>96</v>
      </c>
      <c r="I5" s="91" t="s">
        <v>177</v>
      </c>
      <c r="J5" s="200" t="s">
        <v>150</v>
      </c>
      <c r="K5" s="197">
        <v>2</v>
      </c>
    </row>
    <row r="6" spans="1:12" x14ac:dyDescent="0.25">
      <c r="A6" s="163" t="s">
        <v>81</v>
      </c>
      <c r="B6" s="141" t="s">
        <v>82</v>
      </c>
      <c r="C6" s="176" t="s">
        <v>78</v>
      </c>
      <c r="D6" s="139" t="s">
        <v>83</v>
      </c>
      <c r="E6" s="163" t="s">
        <v>84</v>
      </c>
      <c r="I6" s="91" t="s">
        <v>177</v>
      </c>
      <c r="J6" s="199" t="s">
        <v>151</v>
      </c>
      <c r="K6" s="197">
        <v>1</v>
      </c>
    </row>
    <row r="7" spans="1:12" ht="15.75" thickBot="1" x14ac:dyDescent="0.3">
      <c r="A7" s="164" t="s">
        <v>118</v>
      </c>
      <c r="B7" s="192" t="s">
        <v>137</v>
      </c>
      <c r="C7" s="188"/>
      <c r="D7" s="138" t="s">
        <v>52</v>
      </c>
      <c r="E7" s="187" t="s">
        <v>68</v>
      </c>
      <c r="I7" s="91" t="s">
        <v>177</v>
      </c>
      <c r="J7" s="200" t="s">
        <v>152</v>
      </c>
      <c r="K7" s="197">
        <v>1</v>
      </c>
    </row>
    <row r="8" spans="1:12" x14ac:dyDescent="0.25">
      <c r="A8" s="141" t="s">
        <v>38</v>
      </c>
      <c r="B8" s="141" t="s">
        <v>39</v>
      </c>
      <c r="C8" s="141" t="s">
        <v>40</v>
      </c>
      <c r="D8" s="139" t="s">
        <v>79</v>
      </c>
      <c r="E8" s="163" t="s">
        <v>80</v>
      </c>
      <c r="I8" s="91" t="s">
        <v>177</v>
      </c>
      <c r="J8" s="200" t="s">
        <v>153</v>
      </c>
      <c r="K8" s="197">
        <v>1</v>
      </c>
    </row>
    <row r="9" spans="1:12" ht="15.75" thickBot="1" x14ac:dyDescent="0.3">
      <c r="A9" s="161" t="s">
        <v>135</v>
      </c>
      <c r="B9" s="161" t="s">
        <v>138</v>
      </c>
      <c r="C9" s="192" t="s">
        <v>134</v>
      </c>
      <c r="D9" s="183" t="s">
        <v>52</v>
      </c>
      <c r="E9" s="164" t="s">
        <v>50</v>
      </c>
      <c r="I9" s="91" t="s">
        <v>84</v>
      </c>
      <c r="J9" s="200" t="s">
        <v>154</v>
      </c>
      <c r="K9" s="197">
        <v>2</v>
      </c>
    </row>
    <row r="10" spans="1:12" x14ac:dyDescent="0.25">
      <c r="A10" s="141" t="s">
        <v>33</v>
      </c>
      <c r="B10" s="141" t="s">
        <v>34</v>
      </c>
      <c r="C10" s="193" t="s">
        <v>35</v>
      </c>
      <c r="D10" s="178" t="s">
        <v>36</v>
      </c>
      <c r="E10" s="178" t="s">
        <v>37</v>
      </c>
      <c r="I10" s="91" t="s">
        <v>177</v>
      </c>
      <c r="J10" s="199" t="s">
        <v>155</v>
      </c>
      <c r="K10" s="197">
        <v>3</v>
      </c>
    </row>
    <row r="11" spans="1:12" ht="15.75" thickBot="1" x14ac:dyDescent="0.3">
      <c r="A11" s="161" t="s">
        <v>136</v>
      </c>
      <c r="B11" s="161" t="s">
        <v>136</v>
      </c>
      <c r="C11" s="194" t="s">
        <v>134</v>
      </c>
      <c r="D11" s="189" t="s">
        <v>111</v>
      </c>
      <c r="E11" s="190" t="s">
        <v>111</v>
      </c>
      <c r="I11" s="91" t="s">
        <v>177</v>
      </c>
      <c r="J11" s="200" t="s">
        <v>156</v>
      </c>
      <c r="K11" s="197">
        <v>1</v>
      </c>
    </row>
    <row r="12" spans="1:12" x14ac:dyDescent="0.25">
      <c r="I12" s="91" t="s">
        <v>177</v>
      </c>
      <c r="J12" s="199" t="s">
        <v>157</v>
      </c>
      <c r="K12" s="197">
        <v>2</v>
      </c>
    </row>
    <row r="13" spans="1:12" x14ac:dyDescent="0.25">
      <c r="I13" s="91" t="s">
        <v>177</v>
      </c>
      <c r="J13" s="199" t="s">
        <v>158</v>
      </c>
      <c r="K13" s="197">
        <v>2</v>
      </c>
    </row>
    <row r="14" spans="1:12" x14ac:dyDescent="0.25">
      <c r="I14" s="91" t="s">
        <v>177</v>
      </c>
      <c r="J14" s="199" t="s">
        <v>159</v>
      </c>
      <c r="K14" s="197">
        <v>2</v>
      </c>
    </row>
    <row r="15" spans="1:12" ht="19.5" thickBot="1" x14ac:dyDescent="0.35">
      <c r="A15" s="273" t="s">
        <v>133</v>
      </c>
      <c r="B15" s="273"/>
      <c r="C15" s="273"/>
      <c r="E15" s="195" t="s">
        <v>145</v>
      </c>
      <c r="H15" s="191"/>
      <c r="J15" s="191" t="s">
        <v>160</v>
      </c>
      <c r="K15" s="197">
        <f>SUM(K1:K14)</f>
        <v>24</v>
      </c>
      <c r="L15" s="91" t="s">
        <v>162</v>
      </c>
    </row>
    <row r="16" spans="1:12" x14ac:dyDescent="0.25">
      <c r="A16" s="141" t="s">
        <v>39</v>
      </c>
      <c r="B16" s="141" t="s">
        <v>40</v>
      </c>
      <c r="C16" s="92" t="s">
        <v>79</v>
      </c>
      <c r="E16" s="184" t="s">
        <v>143</v>
      </c>
      <c r="H16" s="191"/>
      <c r="I16" s="91" t="s">
        <v>178</v>
      </c>
      <c r="J16" s="191"/>
      <c r="K16" s="198">
        <f>K15/14</f>
        <v>1.7142857142857142</v>
      </c>
      <c r="L16" s="91" t="s">
        <v>163</v>
      </c>
    </row>
    <row r="17" spans="1:12" ht="15.75" thickBot="1" x14ac:dyDescent="0.3">
      <c r="A17" s="161" t="s">
        <v>140</v>
      </c>
      <c r="B17" s="161" t="s">
        <v>141</v>
      </c>
      <c r="C17" s="93"/>
      <c r="E17" s="184" t="s">
        <v>144</v>
      </c>
      <c r="I17" s="91" t="s">
        <v>179</v>
      </c>
      <c r="J17" s="191"/>
    </row>
    <row r="18" spans="1:12" x14ac:dyDescent="0.25">
      <c r="A18" s="141" t="s">
        <v>36</v>
      </c>
      <c r="B18" s="141" t="s">
        <v>37</v>
      </c>
      <c r="C18" s="141" t="s">
        <v>38</v>
      </c>
      <c r="E18" s="184" t="s">
        <v>161</v>
      </c>
      <c r="J18" s="191"/>
    </row>
    <row r="19" spans="1:12" ht="16.5" thickBot="1" x14ac:dyDescent="0.3">
      <c r="A19" s="161" t="s">
        <v>139</v>
      </c>
      <c r="B19" s="186" t="s">
        <v>142</v>
      </c>
      <c r="C19" s="162" t="s">
        <v>142</v>
      </c>
    </row>
    <row r="20" spans="1:12" x14ac:dyDescent="0.25">
      <c r="A20" s="163" t="s">
        <v>33</v>
      </c>
      <c r="B20" s="163" t="s">
        <v>34</v>
      </c>
      <c r="C20" s="163" t="s">
        <v>35</v>
      </c>
      <c r="I20" s="91" t="s">
        <v>88</v>
      </c>
      <c r="J20" s="200" t="s">
        <v>164</v>
      </c>
      <c r="K20" s="197">
        <v>1</v>
      </c>
    </row>
    <row r="21" spans="1:12" ht="15.75" thickBot="1" x14ac:dyDescent="0.3">
      <c r="A21" s="164" t="s">
        <v>63</v>
      </c>
      <c r="B21" s="164" t="s">
        <v>63</v>
      </c>
      <c r="C21" s="164" t="s">
        <v>63</v>
      </c>
      <c r="I21" s="91" t="s">
        <v>88</v>
      </c>
      <c r="J21" s="200" t="s">
        <v>165</v>
      </c>
      <c r="K21" s="197">
        <v>1</v>
      </c>
    </row>
    <row r="22" spans="1:12" x14ac:dyDescent="0.25">
      <c r="H22" s="91">
        <f>32/33</f>
        <v>0.96969696969696972</v>
      </c>
      <c r="I22" s="91" t="s">
        <v>88</v>
      </c>
      <c r="J22" s="199" t="s">
        <v>166</v>
      </c>
      <c r="K22" s="197">
        <v>3</v>
      </c>
    </row>
    <row r="23" spans="1:12" x14ac:dyDescent="0.25">
      <c r="A23" s="288" t="s">
        <v>109</v>
      </c>
      <c r="B23" s="288"/>
      <c r="I23" s="91" t="s">
        <v>84</v>
      </c>
      <c r="J23" s="200" t="s">
        <v>167</v>
      </c>
      <c r="K23" s="197">
        <v>1</v>
      </c>
    </row>
    <row r="24" spans="1:12" x14ac:dyDescent="0.25">
      <c r="A24" s="101" t="s">
        <v>42</v>
      </c>
      <c r="B24" s="101"/>
      <c r="I24" s="91" t="s">
        <v>88</v>
      </c>
      <c r="J24" s="200" t="s">
        <v>168</v>
      </c>
      <c r="K24" s="197">
        <v>2</v>
      </c>
    </row>
    <row r="25" spans="1:12" x14ac:dyDescent="0.25">
      <c r="A25" s="102" t="s">
        <v>66</v>
      </c>
      <c r="B25" s="102"/>
      <c r="E25" s="91" t="s">
        <v>174</v>
      </c>
      <c r="J25" s="91" t="s">
        <v>169</v>
      </c>
      <c r="K25" s="197">
        <f>SUM(K20:K24)</f>
        <v>8</v>
      </c>
      <c r="L25" s="91" t="s">
        <v>162</v>
      </c>
    </row>
    <row r="26" spans="1:12" x14ac:dyDescent="0.25">
      <c r="A26" s="103" t="s">
        <v>62</v>
      </c>
      <c r="B26" s="103"/>
      <c r="E26" s="91" t="s">
        <v>109</v>
      </c>
      <c r="K26" s="197">
        <f>K25/5</f>
        <v>1.6</v>
      </c>
      <c r="L26" s="91" t="s">
        <v>170</v>
      </c>
    </row>
    <row r="27" spans="1:12" x14ac:dyDescent="0.25">
      <c r="I27" s="91" t="s">
        <v>180</v>
      </c>
    </row>
    <row r="28" spans="1:12" x14ac:dyDescent="0.25">
      <c r="I28" s="91" t="s">
        <v>181</v>
      </c>
    </row>
    <row r="30" spans="1:12" x14ac:dyDescent="0.25">
      <c r="K30" s="197">
        <f>14+5</f>
        <v>19</v>
      </c>
      <c r="L30" s="91" t="s">
        <v>171</v>
      </c>
    </row>
    <row r="31" spans="1:12" x14ac:dyDescent="0.25">
      <c r="H31" s="202">
        <f>16/19</f>
        <v>0.84210526315789469</v>
      </c>
      <c r="I31" s="91" t="s">
        <v>182</v>
      </c>
      <c r="K31" s="197">
        <f>K15+K25</f>
        <v>32</v>
      </c>
      <c r="L31" s="91" t="s">
        <v>172</v>
      </c>
    </row>
    <row r="32" spans="1:12" x14ac:dyDescent="0.25">
      <c r="H32" s="202">
        <f>3/19</f>
        <v>0.15789473684210525</v>
      </c>
      <c r="I32" s="91" t="s">
        <v>183</v>
      </c>
      <c r="K32" s="198">
        <f>K31/K30</f>
        <v>1.6842105263157894</v>
      </c>
      <c r="L32" s="91" t="s">
        <v>173</v>
      </c>
    </row>
    <row r="35" spans="9:11" x14ac:dyDescent="0.25">
      <c r="J35" s="91">
        <v>9</v>
      </c>
      <c r="K35" s="197" t="s">
        <v>175</v>
      </c>
    </row>
    <row r="36" spans="9:11" x14ac:dyDescent="0.25">
      <c r="J36" s="91">
        <v>10</v>
      </c>
      <c r="K36" s="197" t="s">
        <v>176</v>
      </c>
    </row>
    <row r="37" spans="9:11" x14ac:dyDescent="0.25">
      <c r="J37" s="201">
        <f>9/19</f>
        <v>0.47368421052631576</v>
      </c>
      <c r="K37" s="197" t="s">
        <v>175</v>
      </c>
    </row>
    <row r="38" spans="9:11" x14ac:dyDescent="0.25">
      <c r="J38" s="201">
        <f>J36/19</f>
        <v>0.52631578947368418</v>
      </c>
      <c r="K38" s="197" t="s">
        <v>176</v>
      </c>
    </row>
    <row r="41" spans="9:11" x14ac:dyDescent="0.25">
      <c r="J41" s="91" t="s">
        <v>184</v>
      </c>
    </row>
    <row r="42" spans="9:11" x14ac:dyDescent="0.25">
      <c r="I42" s="203">
        <f>J42/J47</f>
        <v>0</v>
      </c>
      <c r="J42" s="197">
        <v>0</v>
      </c>
      <c r="K42" s="197" t="s">
        <v>185</v>
      </c>
    </row>
    <row r="43" spans="9:11" x14ac:dyDescent="0.25">
      <c r="I43" s="203">
        <f>J43/J47</f>
        <v>0</v>
      </c>
      <c r="J43" s="197">
        <v>0</v>
      </c>
      <c r="K43" s="197" t="s">
        <v>186</v>
      </c>
    </row>
    <row r="44" spans="9:11" x14ac:dyDescent="0.25">
      <c r="I44" s="203">
        <f>J44/J47</f>
        <v>0.15789473684210525</v>
      </c>
      <c r="J44" s="197">
        <f>1+2</f>
        <v>3</v>
      </c>
      <c r="K44" s="197" t="s">
        <v>187</v>
      </c>
    </row>
    <row r="45" spans="9:11" x14ac:dyDescent="0.25">
      <c r="I45" s="203">
        <f>J45/J47</f>
        <v>0.57894736842105265</v>
      </c>
      <c r="J45" s="197">
        <f>10+1</f>
        <v>11</v>
      </c>
      <c r="K45" s="197" t="s">
        <v>188</v>
      </c>
    </row>
    <row r="46" spans="9:11" x14ac:dyDescent="0.25">
      <c r="I46" s="203">
        <f>J46/J47</f>
        <v>0.26315789473684209</v>
      </c>
      <c r="J46" s="197">
        <f>3+2</f>
        <v>5</v>
      </c>
      <c r="K46" s="197" t="s">
        <v>189</v>
      </c>
    </row>
    <row r="47" spans="9:11" x14ac:dyDescent="0.25">
      <c r="I47" s="203">
        <f>J47/J47</f>
        <v>1</v>
      </c>
      <c r="J47" s="91">
        <f>SUM(J42:J46)</f>
        <v>19</v>
      </c>
    </row>
    <row r="49" spans="9:9" x14ac:dyDescent="0.25">
      <c r="I49" s="191" t="s">
        <v>190</v>
      </c>
    </row>
  </sheetData>
  <mergeCells count="3">
    <mergeCell ref="A1:E1"/>
    <mergeCell ref="A15:C15"/>
    <mergeCell ref="A23:B23"/>
  </mergeCells>
  <printOptions horizontalCentered="1"/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Kingswood Available (2)</vt:lpstr>
      <vt:lpstr>Kingswood Available</vt:lpstr>
      <vt:lpstr>Carter Available</vt:lpstr>
      <vt:lpstr>Kingswood Layout</vt:lpstr>
      <vt:lpstr>Carter Layout</vt:lpstr>
      <vt:lpstr>2023 Assignments</vt:lpstr>
      <vt:lpstr>2024 Assignments </vt:lpstr>
      <vt:lpstr>2022 Assignments</vt:lpstr>
      <vt:lpstr>2021 Assignments</vt:lpstr>
      <vt:lpstr>2020 Assignments</vt:lpstr>
      <vt:lpstr>2019 Assignments</vt:lpstr>
      <vt:lpstr>2018 Assignments</vt:lpstr>
      <vt:lpstr>2016 Assignments</vt:lpstr>
      <vt:lpstr>2015 Assignments</vt:lpstr>
      <vt:lpstr>2014 Assignments</vt:lpstr>
      <vt:lpstr>2013 Assignments</vt:lpstr>
      <vt:lpstr>2012 Assignments</vt:lpstr>
      <vt:lpstr>OLDGarden Layout (2)</vt:lpstr>
      <vt:lpstr>OLDGarden Layout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sgebe</dc:creator>
  <cp:lastModifiedBy>Sarah Kirby</cp:lastModifiedBy>
  <cp:lastPrinted>2022-02-17T21:39:12Z</cp:lastPrinted>
  <dcterms:created xsi:type="dcterms:W3CDTF">2012-01-20T15:29:15Z</dcterms:created>
  <dcterms:modified xsi:type="dcterms:W3CDTF">2026-03-26T18:17:18Z</dcterms:modified>
</cp:coreProperties>
</file>